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360" activeTab="0"/>
  </bookViews>
  <sheets>
    <sheet name="прил2" sheetId="1" r:id="rId1"/>
    <sheet name="заим11 источ12" sheetId="2" r:id="rId2"/>
  </sheets>
  <definedNames/>
  <calcPr fullCalcOnLoad="1"/>
</workbook>
</file>

<file path=xl/sharedStrings.xml><?xml version="1.0" encoding="utf-8"?>
<sst xmlns="http://schemas.openxmlformats.org/spreadsheetml/2006/main" count="455" uniqueCount="330">
  <si>
    <t>Субсидии бюджетам муниципальных районов на реализацию долгосрочной целевой программы Иркутской области "Энергосбережение и повышение энергетической эффективности на территории Иркутской области на 2011-2015 годы и на период до 2020 года"</t>
  </si>
  <si>
    <t>2 02 02150 05 0000 151</t>
  </si>
  <si>
    <t>Программа "Повышение эффективности бюджетных расходов Иркутской области на 2011 - 2013 годы"</t>
  </si>
  <si>
    <t>Субсидии бюджетам муниципальных районов на реализацию муниципальных программ повышения эффективности бюджетных расходов</t>
  </si>
  <si>
    <t xml:space="preserve">Долгосрочная целевая программа  Иркутской области "Организация и обеспечение отдыха и оздоровления детей в Иркутской области на 2012-2014 годы" </t>
  </si>
  <si>
    <t>Субсидии бюджетам муниципальных районов на реализацию долгосрочной целевой программы Иркутской области "Организация и обеспечение отдыха и оздоровления детей в Иркутской области на 2012-2014 годы"</t>
  </si>
  <si>
    <t>2 02 02999 05 0025 151</t>
  </si>
  <si>
    <t>Долгосрочная целевая программа "Поддержка и развитие малого и среднего предпринимательства в Иркутской области" на 2011-2012 годы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</si>
  <si>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 (за счет средств федерального бюджета)</t>
  </si>
  <si>
    <t>2 02 02009 05 0000 151</t>
  </si>
  <si>
    <t>Субсидии бюджетам муниципальных районов на реализацию долгосрочной целевой программы Иркутской области "Поддержка и развитие малого и среднего предпринимательства в Иркутской области" на 2011-2012 годы (за счет средств областного бюджета)</t>
  </si>
  <si>
    <t>2 02 02999 05 0026 151</t>
  </si>
  <si>
    <t>Долгосрочная целевая программа Иркутской области "100 модельных домов культуры Приангарью" на 2011-2014 годы</t>
  </si>
  <si>
    <t>Субсидии бюджетам муниципальных районов на реализацию долгосрочной целевой программы Иркутской области "100 модельных домов культуры Приангарью" на 2011-2014 годы</t>
  </si>
  <si>
    <t>Субвенции, предоставляемые местным бюджетам из Фонда компенсаций</t>
  </si>
  <si>
    <t>за счет средств федерального бюджета</t>
  </si>
  <si>
    <t xml:space="preserve">   на составление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</si>
  <si>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</si>
  <si>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</si>
  <si>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нарушения законодательства Российской Федерации о промышленной безопасности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</si>
  <si>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</si>
  <si>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</si>
  <si>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 на ежемесячное денежное вознаграждение за классное руководство</t>
  </si>
  <si>
    <t xml:space="preserve">  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</si>
  <si>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</si>
  <si>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  по хранению, комплектованию, учету и использованию архивных документов, относящихся к государственной собственности Иркутской области</t>
  </si>
  <si>
    <t xml:space="preserve">   в области охраны труда</t>
  </si>
  <si>
    <t xml:space="preserve">   в области охраны здоровья граждан</t>
  </si>
  <si>
    <r>
      <t>2 02 03024 05 0013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rFont val="Times New Roman"/>
        <family val="1"/>
      </rPr>
      <t>151</t>
    </r>
  </si>
  <si>
    <t xml:space="preserve">   по предоставлению мер социальной поддержки многодетным и малоимущим семьям</t>
  </si>
  <si>
    <t xml:space="preserve">  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</si>
  <si>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   по организации оказания специализированной дерматовенерологической, фтизиатрической, психиатрической, наркологической медицинской помощи </t>
  </si>
  <si>
    <t xml:space="preserve">Межбюджетные трансферты,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выдачи разрешений на строительство,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 проектирования поселений, резервирования земель и изъятие, в т.ч. путем выкупа, земельных участков в границах поселения для муниципальных нужд, осуществление земельного контроля за использованием земель муниципальных образований Бодайбинского района 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</si>
  <si>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</si>
  <si>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</si>
  <si>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</si>
  <si>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2 02 04034 05 0002 151</t>
  </si>
  <si>
    <t>БЕЗВОЗМЕЗДНЫЕ ПОСТУПЛЕНИЯ ОТ НЕГОСУДАРСТВЕННЫХ ОРГАНИЗАЦИЙ</t>
  </si>
  <si>
    <t>2 04 00000 00 0000 180</t>
  </si>
  <si>
    <t>Безвозмездные поступления  от  негосударственных организаций в бюджеты муниципальных районов</t>
  </si>
  <si>
    <t>2 04 05000 05 0000 180</t>
  </si>
  <si>
    <t>Предоставление негосударственными организациями грантов для получателей средств бюджетов муниципальных районов</t>
  </si>
  <si>
    <t>Администрация муниципального образования г.Бодайбо и района</t>
  </si>
  <si>
    <t>1 16 33000 00 0000 140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</si>
  <si>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</si>
  <si>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</si>
  <si>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2 02 02999 05 0030 151</t>
  </si>
  <si>
    <t>Субсидии бюджетам муниципальных районов на обеспечение жильем молодых семей</t>
  </si>
  <si>
    <t>Межбюджетные трансферты, передаваемые бюджету муниципального района из бюджетов поселений на осуществление полномочий в соответствии с заключенными соглашениями по организации и проведению мероприятий по размещению заказов на поставку товаров, выполнение работ и оказанию услуг для муниципальных нужд</t>
  </si>
  <si>
    <t>2 04 05010 05 0000 180</t>
  </si>
  <si>
    <t>2 04 05020 05 0000 180</t>
  </si>
  <si>
    <t>2 04 05099 05 0000 180</t>
  </si>
  <si>
    <t>муниципального образования г. Бодайбо и района в 2013 году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</si>
  <si>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</si>
  <si>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</si>
  <si>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2 07 05030 05 0000 180</t>
  </si>
  <si>
    <t>муниципального образования г.Бодайбо и района на 2013 год</t>
  </si>
  <si>
    <t>муниципального образования г. Бодайбо и района на 2013 год</t>
  </si>
  <si>
    <t>Прочие безвозмездные поступления от негосударственных организаций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</si>
  <si>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</si>
  <si>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2 19 00000 00 0000 151</t>
  </si>
  <si>
    <t>2 19 05000 05 0000 151</t>
  </si>
  <si>
    <t>2 02 04025 05 0000 151</t>
  </si>
  <si>
    <t>Субвенции для осуществления органами местного самоуправления областных государственных полномочий</t>
  </si>
  <si>
    <t>2 02 02008 05 0000 151</t>
  </si>
  <si>
    <t>к решению  Думы г.Бодайбо и района</t>
  </si>
  <si>
    <t>Прогноз поступлений доходов в бюджет</t>
  </si>
  <si>
    <t>Наименование дохода</t>
  </si>
  <si>
    <t>Код бюджетной классификации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</si>
  <si>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</si>
  <si>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 xml:space="preserve">2 02 04034 05 0001 151          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</si>
  <si>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</si>
  <si>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</si>
  <si>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2 02 04034 00 0000 151</t>
  </si>
  <si>
    <t>2 02 04034 00 0001 151</t>
  </si>
  <si>
    <t>НАЛОГОВЫЕ И НЕНАЛОГОВЫЕ ДОХОДЫ</t>
  </si>
  <si>
    <t>2 02 04025 05 0091 151</t>
  </si>
  <si>
    <t>2 02 03026 05 0002 151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</si>
  <si>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</si>
  <si>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</si>
  <si>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</si>
  <si>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</si>
  <si>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</si>
  <si>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</si>
  <si>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</si>
  <si>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</si>
  <si>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муниципальных районов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</si>
  <si>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</si>
  <si>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</si>
  <si>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</si>
  <si>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</si>
  <si>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1 01 02010 01 0000 110</t>
  </si>
  <si>
    <t>2 02 02999 05 0024 151</t>
  </si>
  <si>
    <t>2 02 04014 05 0079 151</t>
  </si>
  <si>
    <t>1 01 02020 01 0000 110</t>
  </si>
  <si>
    <t>1 01 02030 01 0000 110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</si>
  <si>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</si>
  <si>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</si>
  <si>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</si>
  <si>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1 08 00000 00 0000 000</t>
  </si>
  <si>
    <t>182</t>
  </si>
  <si>
    <t>1 17 05050 05 0000 180</t>
  </si>
  <si>
    <t>Прочие неналоговые доходы бюджетов муниципальных районов</t>
  </si>
  <si>
    <t>2 02 03999 05 0000 151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</si>
  <si>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</si>
  <si>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</si>
  <si>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</si>
  <si>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Изменения</t>
  </si>
  <si>
    <t>План на 2013 год, утвержденный решением Думы от 21.12.2012 №32-па</t>
  </si>
  <si>
    <t>Уточненный план на 2013 год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</si>
  <si>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</si>
  <si>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1 08 03010 01 0000 110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</si>
  <si>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</si>
  <si>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</si>
  <si>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</si>
  <si>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</si>
  <si>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ШТРАФЫ, САНКЦИИ, ВОЗМЕЩЕНИЕ УЩЕРБА</t>
  </si>
  <si>
    <t>1 16 00000 00 0000 000</t>
  </si>
  <si>
    <t>Денежные взыскания (штрафы) за нарушение законодательства о налогах и сборах</t>
  </si>
  <si>
    <t>1 16 03000 00 0000 140</t>
  </si>
  <si>
    <t>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</si>
  <si>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</si>
  <si>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</si>
  <si>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</si>
  <si>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</si>
  <si>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</si>
  <si>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</si>
  <si>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 xml:space="preserve"> 2 00 00000 00 0000 000</t>
  </si>
  <si>
    <t>2 02 00000 00 0000 000</t>
  </si>
  <si>
    <t>2 02 01000 00 0000 151</t>
  </si>
  <si>
    <t>2 02 02000 00 0000 151</t>
  </si>
  <si>
    <t>Доходы, всего:</t>
  </si>
  <si>
    <t xml:space="preserve"> 1 00 00000 00 0000 000</t>
  </si>
  <si>
    <t>1 08 07084 01 1000 110</t>
  </si>
  <si>
    <t>Виды долговых обязательств (привлечение/погашение)</t>
  </si>
  <si>
    <t>Кредитные соглашения и договоры</t>
  </si>
  <si>
    <t>Получение кредитов по кредитным соглашениям и договорам, заключенным от имени РФ, муниципальных образований, государственных внебюджетных фондов, указанных в валюте РФ</t>
  </si>
  <si>
    <t>Погашение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</t>
  </si>
  <si>
    <t>тыс.руб.</t>
  </si>
  <si>
    <t>Наименование</t>
  </si>
  <si>
    <t>Код</t>
  </si>
  <si>
    <t>Сумма</t>
  </si>
  <si>
    <t>Источники внутреннего финансирования дефицита бюджета</t>
  </si>
  <si>
    <t>000</t>
  </si>
  <si>
    <t>1 05 02000 02 0000 110</t>
  </si>
  <si>
    <t>1 16 90000 00 0000 140</t>
  </si>
  <si>
    <t>Уменьшение прочих остатков денежных средств бюджетов муниципальных районов</t>
  </si>
  <si>
    <t xml:space="preserve">Увеличение прочих остатков денежных средств бюджетов муниципальных районов </t>
  </si>
  <si>
    <t>Дотации бюджетам муниципальных районов на поддержку мер по обеспечению сбалансированности бюджетов</t>
  </si>
  <si>
    <t>Программа муниципальных внутренних заимствований</t>
  </si>
  <si>
    <t>к решению Думы г.Бодайбо и района</t>
  </si>
  <si>
    <t>1 05 01000 00 0000 110</t>
  </si>
  <si>
    <t>1 11 00000 00 0000 000</t>
  </si>
  <si>
    <t>1 11 05000 00 0000 120</t>
  </si>
  <si>
    <t>1 11 05010 00 0000 120</t>
  </si>
  <si>
    <t>1 16 08000 01 0000 140</t>
  </si>
  <si>
    <t>1 16 25030 01 0000 140</t>
  </si>
  <si>
    <t>Код адм.</t>
  </si>
  <si>
    <t>2 02 03024 05 0020 151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</si>
  <si>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</si>
  <si>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</si>
  <si>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1 16 25060 01 0000 140</t>
  </si>
  <si>
    <t>1 16 28000 01 0000 140</t>
  </si>
  <si>
    <t>1 16 30000 01 0000 140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</si>
  <si>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</si>
  <si>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</si>
  <si>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Изменение остатков средств на счетах по учету средств бюджета</t>
  </si>
  <si>
    <t>Приложение № 2</t>
  </si>
  <si>
    <t>2 02 03024 05 0014 151</t>
  </si>
  <si>
    <t>Прочие доходы от оказания платных услуг (работ)</t>
  </si>
  <si>
    <r>
      <t>Денежные взыскания (штрафы) за нарушение законодательства о налогах и сборах, предусмотренные статьями 116, 118, пунктом 2 статьи 119, статьей 119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>, пунктами 1 и 2 статьи 120, статьями 125, 126, 128, 129, 129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, 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статьями 129</t>
    </r>
    <r>
      <rPr>
        <i/>
        <vertAlign val="superscript"/>
        <sz val="10"/>
        <rFont val="Times New Roman"/>
        <family val="1"/>
      </rPr>
      <t>4</t>
    </r>
    <r>
      <rPr>
        <b/>
        <i/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132, 133, 134, 135, 135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и 135</t>
    </r>
    <r>
      <rPr>
        <i/>
        <vertAlign val="superscript"/>
        <sz val="10"/>
        <rFont val="Times New Roman"/>
        <family val="1"/>
      </rPr>
      <t>2</t>
    </r>
    <r>
      <rPr>
        <b/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</si>
  <si>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</si>
  <si>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</si>
  <si>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Денежные взыскания (штрафы) за нарушение земельного законодательства </t>
  </si>
  <si>
    <t>1 17 0000 00 0000 000</t>
  </si>
  <si>
    <t>Субсидии бюджетам бюджетной системы Российской Федерации (межбюджетные субсидии)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</si>
  <si>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</si>
  <si>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</si>
  <si>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1 13 00000 00 0000 000</t>
  </si>
  <si>
    <t>2 02 03999 05 0001 151</t>
  </si>
  <si>
    <t>904</t>
  </si>
  <si>
    <t>903</t>
  </si>
  <si>
    <t>905</t>
  </si>
  <si>
    <t>2 02 02999 05 0021 151</t>
  </si>
  <si>
    <t>2 02 03022 05 0000 151</t>
  </si>
  <si>
    <t>1 14 06000 00 0000 430</t>
  </si>
  <si>
    <t>1 14 06010 00 0000 430</t>
  </si>
  <si>
    <t>Иные межбюджетные трансферты</t>
  </si>
  <si>
    <t>1 01 02040 01 0000 110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</si>
  <si>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</si>
  <si>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</si>
  <si>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</si>
  <si>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2 02 03055 05 0000 151</t>
  </si>
  <si>
    <t>Долгосрочные целевые программы Иркутской области</t>
  </si>
  <si>
    <t>Программа "Модернизация здравоохранения Иркутской области на 2011-2012 годы"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</si>
  <si>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</si>
  <si>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субсидии бюджетам муниципальных районов</t>
  </si>
  <si>
    <t>Прочие субвенции бюджетам муниципальных районов</t>
  </si>
  <si>
    <t>Получение кредитов от кредитных организаций бюджетами муниципальных районов в валюте Российской Федерации</t>
  </si>
  <si>
    <t>188</t>
  </si>
  <si>
    <t>Приложение 11</t>
  </si>
  <si>
    <t>Приложение 12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</si>
  <si>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</si>
  <si>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2 02 03026 05 0000 151</t>
  </si>
  <si>
    <t>1 11 05013 10 0000 120</t>
  </si>
  <si>
    <t>ДОХОДЫ ОТ ОКАЗАНИЯ УСЛУГ (РАБОТ) И КОМПЕНСАЦИИ ЗАТРАТ ГОСУДАРСТВА</t>
  </si>
  <si>
    <t>1 13 02995 05 0000 130</t>
  </si>
  <si>
    <t>Прочие доходы от  компенсации затрат бюджетов муниципальных районов</t>
  </si>
  <si>
    <t>1 14 02053 05 0000 410</t>
  </si>
  <si>
    <t>1 14 06013 10 0000 430</t>
  </si>
  <si>
    <t>1 13 01995 05 0000 130</t>
  </si>
  <si>
    <t>1 13 01990 00 0000 130</t>
  </si>
  <si>
    <t>Прочие доходы от оказания платных услуг (работ) получателями средств бюджетов муниципальных районов</t>
  </si>
  <si>
    <t>1 16 25000 00 0000 140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</si>
  <si>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</si>
  <si>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</si>
  <si>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Бюджетные кредиты от других бюджетов бюджетной системы Российской федерации</t>
  </si>
  <si>
    <t>2 07 00000 00 0000 180</t>
  </si>
  <si>
    <t>2 07 05000 05 0000 180</t>
  </si>
  <si>
    <t>ПРОЧИЕ БЕЗВОЗМЕЗДНЫЕ ПОСТУПЛЕНИЯ</t>
  </si>
  <si>
    <t>Прочие безвозмездные поступления в бюджеты муниципальных районов</t>
  </si>
  <si>
    <t>МКУ "Управление капитального строительства администрации г.Бодайбо и района"</t>
  </si>
  <si>
    <t>МКУ "Архив администрации г.Бодайбо и района"</t>
  </si>
  <si>
    <t>БЕЗВОЗМЕЗДНЫЕ ПОСТУПЛЕНИЯ ОТ ДРУГИХ БЮДЖЕТОВ БЮДЖЕТНОЙ СИСТЕМЫ РОССИЙСКОЙ ФЕДЕРАЦИИ</t>
  </si>
  <si>
    <t>2 02 04000 00 0000 151</t>
  </si>
  <si>
    <t>2 02 04014 00 0000 151</t>
  </si>
  <si>
    <t>2 02 04014 05 0000 151</t>
  </si>
  <si>
    <t>2 02 04014 05 0064 151</t>
  </si>
  <si>
    <t>161</t>
  </si>
  <si>
    <t>к решению Думы г. Бодайбо и района</t>
  </si>
  <si>
    <t>Гл. адм.</t>
  </si>
  <si>
    <t>048</t>
  </si>
  <si>
    <t>1 11 09045 05 0000 120</t>
  </si>
  <si>
    <t>Единый сельскохозяйственный налог</t>
  </si>
  <si>
    <t>1 05 03000 01 0000 110</t>
  </si>
  <si>
    <t>1 16 25050 01 0000 140</t>
  </si>
  <si>
    <t>1 16 33050 05 0000 140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</si>
  <si>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</si>
  <si>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2 02 02999 05 0000 151</t>
  </si>
  <si>
    <t>2 02 02999 05 0028 151</t>
  </si>
  <si>
    <t>2 02 03000 00 0000 151</t>
  </si>
  <si>
    <t>Субвенции бюджетам субъектов Российской Федерации и муниципальных образований</t>
  </si>
  <si>
    <t>2 02 03021 05 0000 151</t>
  </si>
  <si>
    <t>2 02 03024 05 0011 151</t>
  </si>
  <si>
    <t>2 02 03024 05 0012 151</t>
  </si>
  <si>
    <t>2 02 03024 05 0015 151</t>
  </si>
  <si>
    <t>2 02 03024 05 0016 151</t>
  </si>
  <si>
    <t>2 02 03024 05 0017 151</t>
  </si>
  <si>
    <t>2 02 03024 05 0019 151</t>
  </si>
  <si>
    <t>902</t>
  </si>
  <si>
    <t>Источники внутреннего финансирования дефицитов бюджетов</t>
  </si>
  <si>
    <t>01 00 00 00 00 0000 000</t>
  </si>
  <si>
    <t>01 02 00 00 05 0000 710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</si>
  <si>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</si>
  <si>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</si>
  <si>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</si>
  <si>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</si>
  <si>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01 03 00 00 00 0000 000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</si>
  <si>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</si>
  <si>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</si>
  <si>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</si>
  <si>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</si>
  <si>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01 05 00 00 00 0000 000</t>
  </si>
  <si>
    <t>01 05 02 01 05 0000 510</t>
  </si>
  <si>
    <t>01 05 02 01 05 0000 610</t>
  </si>
  <si>
    <t>1 11 09000 00 0000 120</t>
  </si>
  <si>
    <t>1 11 09040 00 0000 120</t>
  </si>
  <si>
    <t>ДОХОДЫ ОТ ПРОДАЖИ МАТЕРИАЛЬНЫХ И НЕМАТЕРИАЛЬНЫХ АКТИВОВ</t>
  </si>
  <si>
    <t>1 14 00000 00 0000 000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</si>
  <si>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</si>
  <si>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</si>
  <si>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</si>
  <si>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</si>
  <si>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Дотации бюджетам субъектов Российской Федерации и муниципальных образований</t>
  </si>
  <si>
    <t>2 02 03007 05 0000 151</t>
  </si>
  <si>
    <t>ПРОЧИЕ НЕНАЛОГОВЫЕ ДОХОДЫ</t>
  </si>
  <si>
    <t xml:space="preserve">  в области регулирования тарифов на товары и услуги организаций коммунального комплекса</t>
  </si>
  <si>
    <t xml:space="preserve">   в области производства и оборота этилового спирта, алкогольной и спиртосодержащей продукции</t>
  </si>
  <si>
    <t xml:space="preserve">   по определению персонального состава и обеспечению деятельности административных комиссий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</si>
  <si>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</si>
  <si>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Налогового кодекса Российской Федерации</t>
    </r>
  </si>
  <si>
    <t>1 16 30014 01 0000 140</t>
  </si>
  <si>
    <t>498</t>
  </si>
  <si>
    <t>Налог на доходы физических лиц с доходов, полученных физическими лицами в соответствии со
статьей 228 Налогового кодекса Российской
Федерации</t>
  </si>
  <si>
    <t>1 16 30010 01 0000 140</t>
  </si>
  <si>
    <t>1 16 43000 01 0000 140</t>
  </si>
  <si>
    <t>1 16 45000 01 0000 140</t>
  </si>
  <si>
    <t>2 02 01003 05 0000 151</t>
  </si>
  <si>
    <t>доходов бюджета</t>
  </si>
  <si>
    <t>1 05 01011 01 0000 110</t>
  </si>
  <si>
    <t>1 05 01021 01 0000 110</t>
  </si>
  <si>
    <t>Минимальный налог, зачисляемый в бюджеты субъектов Российской Федерации</t>
  </si>
  <si>
    <t>1 05 01050 01 0000 110</t>
  </si>
  <si>
    <t>1 05 02010 02 0000 110</t>
  </si>
  <si>
    <t>1 05 03010 01 0000 110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</si>
  <si>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</si>
  <si>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</si>
  <si>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</si>
  <si>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</si>
  <si>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</si>
  <si>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</si>
  <si>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</si>
  <si>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</si>
  <si>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</si>
  <si>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</si>
  <si>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</si>
  <si>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</si>
  <si>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</si>
  <si>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Управление культуры администрации муниципального образования г.Бодайбо и района</t>
  </si>
  <si>
    <t>Управление образования администрации муниципального образования г.Бодайбо и района</t>
  </si>
  <si>
    <t>321</t>
  </si>
  <si>
    <t xml:space="preserve">Денежные взыскания (штрафы) за правонарушения в области дорожного движения </t>
  </si>
  <si>
    <t xml:space="preserve">Прочие денежные взыскания (штрафы) за правонарушения в области дорожного движения </t>
  </si>
  <si>
    <t>1 16 30030 01 0000 140</t>
  </si>
  <si>
    <t>Субсидии, предоставляемые местным бюджетам из Фонда софинансирования расходов Иркутской области</t>
  </si>
  <si>
    <t>за счет средств областного бюджета</t>
  </si>
  <si>
    <t xml:space="preserve">   на 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</si>
  <si>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 xml:space="preserve">   на выплату заработной платы с начислениями на нее педагогическим работникам муниципальных дошкольных образовательных учреждений</t>
  </si>
  <si>
    <t>2 02 02999 05 0027 151</t>
  </si>
  <si>
    <t xml:space="preserve">    на приобретение и доставку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</si>
  <si>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Областная государственная программа  "Молодым семьям - доступное жилье" на 2005-2019 годы</t>
  </si>
  <si>
    <t>Долгосрочная целевая программа  "Энергосбережение и повышение энергетической эффективности на территории Иркутской области на 2011-2015 годы и на период до 2020 года"</t>
  </si>
  <si>
    <t>План на 2013 год, утвержденный решением Думы от 14.03.2013 №6-па</t>
  </si>
  <si>
    <t>Долгосрочная целевая программа Иркутской области "О мерах по предотвращению распространения туберкулеза в Иркутской области"</t>
  </si>
  <si>
    <t>Субсидии бюджетам муниципальных районов на реализацию долгосрочной целевой программы Иркутской области "О мерах по предотвращению распространения туберкулеза в Иркутской области"</t>
  </si>
  <si>
    <t>2 02 02999 05 0022 151</t>
  </si>
  <si>
    <t>от _11.04._2013 г. №_9-па____</t>
  </si>
  <si>
    <t>11.</t>
  </si>
  <si>
    <t>от __11.04.2013 г. №_9-па___</t>
  </si>
  <si>
    <t>от _11.04.2013 г. №_9-па____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</si>
</sst>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(* #,##0.0_);_(* \(#,##0.0\);_(* &quot;-&quot;??_);_(@_)"/>
    <numFmt numFmtId="178" formatCode="0.0000"/>
    <numFmt numFmtId="179" formatCode="0.000"/>
    <numFmt numFmtId="180" formatCode="0.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-* #,##0_р_._-;\-* #,##0_р_._-;_-* &quot;-&quot;??_р_._-;_-@_-"/>
    <numFmt numFmtId="187" formatCode="_-* #,##0.0_р_._-;\-* #,##0.0_р_._-;_-* &quot;-&quot;?_р_._-;_-@_-"/>
    <numFmt numFmtId="188" formatCode="#,##0.0"/>
    <numFmt numFmtId="189" formatCode="#,##0.0_р_.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177" fontId="9" fillId="0" borderId="10" xfId="6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0" fontId="1" fillId="0" borderId="0" xfId="43" applyFont="1" applyAlignment="1">
      <alignment/>
    </xf>
    <xf numFmtId="170" fontId="1" fillId="0" borderId="0" xfId="43" applyFont="1" applyAlignment="1">
      <alignment horizontal="righ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77" fontId="3" fillId="0" borderId="10" xfId="6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right" vertical="center" wrapText="1"/>
    </xf>
    <xf numFmtId="188" fontId="4" fillId="33" borderId="10" xfId="60" applyNumberFormat="1" applyFont="1" applyFill="1" applyBorder="1" applyAlignment="1">
      <alignment horizontal="right" vertical="center"/>
    </xf>
    <xf numFmtId="177" fontId="1" fillId="0" borderId="10" xfId="60" applyNumberFormat="1" applyFont="1" applyFill="1" applyBorder="1" applyAlignment="1">
      <alignment horizontal="right" vertical="center"/>
    </xf>
    <xf numFmtId="177" fontId="1" fillId="0" borderId="10" xfId="60" applyNumberFormat="1" applyFont="1" applyFill="1" applyBorder="1" applyAlignment="1">
      <alignment horizontal="right"/>
    </xf>
    <xf numFmtId="177" fontId="10" fillId="0" borderId="10" xfId="60" applyNumberFormat="1" applyFont="1" applyFill="1" applyBorder="1" applyAlignment="1">
      <alignment horizontal="right" vertical="center"/>
    </xf>
    <xf numFmtId="177" fontId="10" fillId="0" borderId="10" xfId="60" applyNumberFormat="1" applyFont="1" applyFill="1" applyBorder="1" applyAlignment="1">
      <alignment horizontal="right" vertical="center" wrapText="1"/>
    </xf>
    <xf numFmtId="177" fontId="1" fillId="0" borderId="10" xfId="60" applyNumberFormat="1" applyFont="1" applyFill="1" applyBorder="1" applyAlignment="1">
      <alignment horizontal="right" vertical="center" wrapText="1"/>
    </xf>
    <xf numFmtId="188" fontId="1" fillId="0" borderId="10" xfId="60" applyNumberFormat="1" applyFont="1" applyFill="1" applyBorder="1" applyAlignment="1">
      <alignment horizontal="right" vertical="center"/>
    </xf>
    <xf numFmtId="177" fontId="1" fillId="0" borderId="10" xfId="60" applyNumberFormat="1" applyFont="1" applyFill="1" applyBorder="1" applyAlignment="1">
      <alignment vertical="center"/>
    </xf>
    <xf numFmtId="177" fontId="4" fillId="33" borderId="10" xfId="60" applyNumberFormat="1" applyFont="1" applyFill="1" applyBorder="1" applyAlignment="1">
      <alignment horizontal="right" vertical="center"/>
    </xf>
    <xf numFmtId="177" fontId="4" fillId="0" borderId="10" xfId="60" applyNumberFormat="1" applyFont="1" applyFill="1" applyBorder="1" applyAlignment="1">
      <alignment horizontal="right" vertical="center" wrapText="1"/>
    </xf>
    <xf numFmtId="177" fontId="10" fillId="34" borderId="10" xfId="60" applyNumberFormat="1" applyFont="1" applyFill="1" applyBorder="1" applyAlignment="1">
      <alignment horizontal="right" vertical="center" wrapText="1"/>
    </xf>
    <xf numFmtId="177" fontId="4" fillId="0" borderId="10" xfId="60" applyNumberFormat="1" applyFont="1" applyFill="1" applyBorder="1" applyAlignment="1">
      <alignment horizontal="right" vertical="center"/>
    </xf>
    <xf numFmtId="188" fontId="10" fillId="0" borderId="10" xfId="60" applyNumberFormat="1" applyFont="1" applyFill="1" applyBorder="1" applyAlignment="1">
      <alignment horizontal="right" vertical="center"/>
    </xf>
    <xf numFmtId="171" fontId="4" fillId="33" borderId="10" xfId="60" applyFont="1" applyFill="1" applyBorder="1" applyAlignment="1">
      <alignment horizontal="right" vertical="center"/>
    </xf>
    <xf numFmtId="171" fontId="1" fillId="0" borderId="10" xfId="60" applyFont="1" applyFill="1" applyBorder="1" applyAlignment="1">
      <alignment horizontal="right" vertical="center"/>
    </xf>
    <xf numFmtId="171" fontId="10" fillId="0" borderId="10" xfId="60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77" fontId="1" fillId="0" borderId="10" xfId="60" applyNumberFormat="1" applyFont="1" applyBorder="1" applyAlignment="1">
      <alignment horizontal="right" vertical="center"/>
    </xf>
    <xf numFmtId="177" fontId="10" fillId="0" borderId="10" xfId="60" applyNumberFormat="1" applyFont="1" applyBorder="1" applyAlignment="1">
      <alignment horizontal="right" vertical="center"/>
    </xf>
    <xf numFmtId="177" fontId="4" fillId="0" borderId="10" xfId="60" applyNumberFormat="1" applyFont="1" applyBorder="1" applyAlignment="1">
      <alignment horizontal="right" vertical="center"/>
    </xf>
    <xf numFmtId="171" fontId="1" fillId="0" borderId="10" xfId="60" applyFont="1" applyBorder="1" applyAlignment="1">
      <alignment horizontal="right" vertical="center"/>
    </xf>
    <xf numFmtId="177" fontId="11" fillId="0" borderId="10" xfId="60" applyNumberFormat="1" applyFont="1" applyBorder="1" applyAlignment="1">
      <alignment horizontal="right" vertical="center"/>
    </xf>
    <xf numFmtId="188" fontId="10" fillId="0" borderId="10" xfId="6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8" fillId="34" borderId="10" xfId="0" applyFont="1" applyFill="1" applyBorder="1" applyAlignment="1">
      <alignment vertical="center" wrapText="1"/>
    </xf>
    <xf numFmtId="49" fontId="9" fillId="34" borderId="10" xfId="0" applyNumberFormat="1" applyFont="1" applyFill="1" applyBorder="1" applyAlignment="1">
      <alignment horizontal="right" vertical="center" wrapText="1"/>
    </xf>
    <xf numFmtId="177" fontId="8" fillId="0" borderId="10" xfId="6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177" fontId="9" fillId="0" borderId="10" xfId="6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8" fillId="0" borderId="10" xfId="6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53.00390625" style="3" customWidth="1"/>
    <col min="2" max="2" width="7.28125" style="11" bestFit="1" customWidth="1"/>
    <col min="3" max="3" width="21.7109375" style="12" customWidth="1"/>
    <col min="4" max="4" width="10.28125" style="16" hidden="1" customWidth="1"/>
    <col min="5" max="5" width="10.8515625" style="3" hidden="1" customWidth="1"/>
    <col min="6" max="7" width="0" style="3" hidden="1" customWidth="1"/>
    <col min="8" max="8" width="11.421875" style="3" customWidth="1"/>
    <col min="9" max="11" width="9.140625" style="3" customWidth="1"/>
    <col min="12" max="12" width="10.8515625" style="3" bestFit="1" customWidth="1"/>
    <col min="13" max="16384" width="9.140625" style="3" customWidth="1"/>
  </cols>
  <sheetData>
    <row r="1" spans="1:8" ht="12.75">
      <c r="A1" s="1"/>
      <c r="B1" s="28"/>
      <c r="C1" s="18"/>
      <c r="H1" s="19" t="s">
        <v>167</v>
      </c>
    </row>
    <row r="2" spans="1:8" ht="12.75">
      <c r="A2" s="1"/>
      <c r="B2" s="28"/>
      <c r="C2" s="18"/>
      <c r="H2" s="19" t="s">
        <v>229</v>
      </c>
    </row>
    <row r="3" spans="1:8" ht="12.75">
      <c r="A3" s="1"/>
      <c r="B3" s="28"/>
      <c r="C3" s="2"/>
      <c r="H3" s="23" t="s">
        <v>329</v>
      </c>
    </row>
    <row r="4" spans="1:4" ht="12.75">
      <c r="A4" s="1"/>
      <c r="B4" s="28"/>
      <c r="C4" s="2"/>
      <c r="D4" s="17"/>
    </row>
    <row r="5" spans="1:4" ht="12.75">
      <c r="A5" s="113" t="s">
        <v>66</v>
      </c>
      <c r="B5" s="113"/>
      <c r="C5" s="113"/>
      <c r="D5" s="17"/>
    </row>
    <row r="6" spans="1:4" ht="12.75">
      <c r="A6" s="113" t="s">
        <v>52</v>
      </c>
      <c r="B6" s="113"/>
      <c r="C6" s="113"/>
      <c r="D6" s="17"/>
    </row>
    <row r="7" spans="1:8" ht="12.75">
      <c r="A7" s="7"/>
      <c r="B7" s="7"/>
      <c r="C7" s="7"/>
      <c r="H7" s="17" t="s">
        <v>138</v>
      </c>
    </row>
    <row r="8" spans="1:8" ht="12.75" customHeight="1">
      <c r="A8" s="112" t="s">
        <v>67</v>
      </c>
      <c r="B8" s="114" t="s">
        <v>68</v>
      </c>
      <c r="C8" s="114"/>
      <c r="D8" s="112" t="s">
        <v>108</v>
      </c>
      <c r="E8" s="112" t="s">
        <v>107</v>
      </c>
      <c r="F8" s="112" t="s">
        <v>322</v>
      </c>
      <c r="G8" s="112" t="s">
        <v>107</v>
      </c>
      <c r="H8" s="112" t="s">
        <v>109</v>
      </c>
    </row>
    <row r="9" spans="1:8" ht="12.75">
      <c r="A9" s="112"/>
      <c r="B9" s="115" t="s">
        <v>230</v>
      </c>
      <c r="C9" s="117" t="s">
        <v>288</v>
      </c>
      <c r="D9" s="112"/>
      <c r="E9" s="112"/>
      <c r="F9" s="112"/>
      <c r="G9" s="112"/>
      <c r="H9" s="112"/>
    </row>
    <row r="10" spans="1:8" ht="12.75">
      <c r="A10" s="112"/>
      <c r="B10" s="116"/>
      <c r="C10" s="118"/>
      <c r="D10" s="112"/>
      <c r="E10" s="112"/>
      <c r="F10" s="112"/>
      <c r="G10" s="112"/>
      <c r="H10" s="112"/>
    </row>
    <row r="11" spans="1:8" ht="12.75">
      <c r="A11" s="29" t="s">
        <v>75</v>
      </c>
      <c r="B11" s="30" t="s">
        <v>143</v>
      </c>
      <c r="C11" s="31" t="s">
        <v>132</v>
      </c>
      <c r="D11" s="71">
        <f>D12+D18+D27+D30+D37+D43+D60+D82+D54</f>
        <v>518735.99999999994</v>
      </c>
      <c r="E11" s="71">
        <f>E12+E18+E27+E30+E37+E43+E60+E82+E54</f>
        <v>0</v>
      </c>
      <c r="F11" s="71">
        <f>F12+F18+F27+F30+F37+F43+F60+F82+F54</f>
        <v>518735.99999999994</v>
      </c>
      <c r="G11" s="71">
        <f>G12+G18+G27+G30+G37+G43+G60+G82+G54</f>
        <v>0</v>
      </c>
      <c r="H11" s="71">
        <f>H12+H18+H27+H30+H37+H43+H60+H82+H54</f>
        <v>518735.99999999994</v>
      </c>
    </row>
    <row r="12" spans="1:8" s="9" customFormat="1" ht="12.75">
      <c r="A12" s="32" t="s">
        <v>87</v>
      </c>
      <c r="B12" s="33">
        <v>182</v>
      </c>
      <c r="C12" s="32" t="s">
        <v>88</v>
      </c>
      <c r="D12" s="64">
        <f>D13</f>
        <v>439878.3</v>
      </c>
      <c r="E12" s="64">
        <f>E13</f>
        <v>0</v>
      </c>
      <c r="F12" s="64">
        <f>F13</f>
        <v>439878.3</v>
      </c>
      <c r="G12" s="64">
        <f>G13</f>
        <v>0</v>
      </c>
      <c r="H12" s="64">
        <f>H13</f>
        <v>439878.3</v>
      </c>
    </row>
    <row r="13" spans="1:8" s="9" customFormat="1" ht="12.75">
      <c r="A13" s="34" t="s">
        <v>89</v>
      </c>
      <c r="B13" s="35">
        <v>182</v>
      </c>
      <c r="C13" s="32" t="s">
        <v>90</v>
      </c>
      <c r="D13" s="64">
        <f>SUM(D14:D17)</f>
        <v>439878.3</v>
      </c>
      <c r="E13" s="64">
        <f>SUM(E14:E17)</f>
        <v>0</v>
      </c>
      <c r="F13" s="64">
        <f>SUM(F14:F17)</f>
        <v>439878.3</v>
      </c>
      <c r="G13" s="64">
        <f>SUM(G14:G17)</f>
        <v>0</v>
      </c>
      <c r="H13" s="64">
        <f>SUM(H14:H17)</f>
        <v>439878.3</v>
      </c>
    </row>
    <row r="14" spans="1:8" s="8" customFormat="1" ht="65.25">
      <c r="A14" s="36" t="s">
        <v>279</v>
      </c>
      <c r="B14" s="37">
        <v>182</v>
      </c>
      <c r="C14" s="36" t="s">
        <v>91</v>
      </c>
      <c r="D14" s="66">
        <f>436425.6</f>
        <v>436425.6</v>
      </c>
      <c r="E14" s="66"/>
      <c r="F14" s="66">
        <f>D14+E14</f>
        <v>436425.6</v>
      </c>
      <c r="G14" s="66"/>
      <c r="H14" s="66">
        <f>F14+G14</f>
        <v>436425.6</v>
      </c>
    </row>
    <row r="15" spans="1:8" s="8" customFormat="1" ht="102">
      <c r="A15" s="36" t="s">
        <v>189</v>
      </c>
      <c r="B15" s="37">
        <v>182</v>
      </c>
      <c r="C15" s="36" t="s">
        <v>94</v>
      </c>
      <c r="D15" s="66">
        <v>718.3</v>
      </c>
      <c r="E15" s="66"/>
      <c r="F15" s="66">
        <f>D15+E15</f>
        <v>718.3</v>
      </c>
      <c r="G15" s="66"/>
      <c r="H15" s="66">
        <f>F15+G15</f>
        <v>718.3</v>
      </c>
    </row>
    <row r="16" spans="1:8" s="8" customFormat="1" ht="51">
      <c r="A16" s="36" t="s">
        <v>283</v>
      </c>
      <c r="B16" s="37" t="s">
        <v>100</v>
      </c>
      <c r="C16" s="36" t="s">
        <v>95</v>
      </c>
      <c r="D16" s="66">
        <v>1540</v>
      </c>
      <c r="E16" s="66"/>
      <c r="F16" s="66">
        <f>D16+E16</f>
        <v>1540</v>
      </c>
      <c r="G16" s="66"/>
      <c r="H16" s="66">
        <f>F16+G16</f>
        <v>1540</v>
      </c>
    </row>
    <row r="17" spans="1:8" s="8" customFormat="1" ht="78">
      <c r="A17" s="36" t="s">
        <v>280</v>
      </c>
      <c r="B17" s="37">
        <v>182</v>
      </c>
      <c r="C17" s="36" t="s">
        <v>188</v>
      </c>
      <c r="D17" s="66">
        <v>1194.4</v>
      </c>
      <c r="E17" s="66"/>
      <c r="F17" s="66">
        <f>D17+E17</f>
        <v>1194.4</v>
      </c>
      <c r="G17" s="66"/>
      <c r="H17" s="66">
        <f>F17+G17</f>
        <v>1194.4</v>
      </c>
    </row>
    <row r="18" spans="1:8" s="8" customFormat="1" ht="12.75">
      <c r="A18" s="32" t="s">
        <v>96</v>
      </c>
      <c r="B18" s="33">
        <v>182</v>
      </c>
      <c r="C18" s="32" t="s">
        <v>97</v>
      </c>
      <c r="D18" s="65">
        <f>D19+D23+D25</f>
        <v>34033.399999999994</v>
      </c>
      <c r="E18" s="65">
        <f>E19+E23+E25</f>
        <v>0</v>
      </c>
      <c r="F18" s="65">
        <f>F19+F23+F25</f>
        <v>34033.399999999994</v>
      </c>
      <c r="G18" s="65">
        <f>G19+G23+G25</f>
        <v>0</v>
      </c>
      <c r="H18" s="65">
        <f>H19+H23+H25</f>
        <v>34033.399999999994</v>
      </c>
    </row>
    <row r="19" spans="1:8" s="8" customFormat="1" ht="25.5">
      <c r="A19" s="32" t="s">
        <v>78</v>
      </c>
      <c r="B19" s="33">
        <v>182</v>
      </c>
      <c r="C19" s="32" t="s">
        <v>151</v>
      </c>
      <c r="D19" s="64">
        <f>SUM(D20:D22)</f>
        <v>19105.7</v>
      </c>
      <c r="E19" s="64">
        <f>SUM(E20:E22)</f>
        <v>0</v>
      </c>
      <c r="F19" s="64">
        <f>SUM(F20:F22)</f>
        <v>19105.7</v>
      </c>
      <c r="G19" s="64">
        <f>SUM(G20:G22)</f>
        <v>0</v>
      </c>
      <c r="H19" s="64">
        <f>SUM(H20:H22)</f>
        <v>19105.7</v>
      </c>
    </row>
    <row r="20" spans="1:8" s="8" customFormat="1" ht="25.5">
      <c r="A20" s="36" t="s">
        <v>79</v>
      </c>
      <c r="B20" s="37">
        <v>182</v>
      </c>
      <c r="C20" s="36" t="s">
        <v>289</v>
      </c>
      <c r="D20" s="66">
        <v>15039</v>
      </c>
      <c r="E20" s="66"/>
      <c r="F20" s="66">
        <f>D20+E20</f>
        <v>15039</v>
      </c>
      <c r="G20" s="66"/>
      <c r="H20" s="66">
        <f>F20+G20</f>
        <v>15039</v>
      </c>
    </row>
    <row r="21" spans="1:8" s="8" customFormat="1" ht="38.25">
      <c r="A21" s="36" t="s">
        <v>80</v>
      </c>
      <c r="B21" s="37">
        <v>182</v>
      </c>
      <c r="C21" s="36" t="s">
        <v>290</v>
      </c>
      <c r="D21" s="66">
        <v>2805</v>
      </c>
      <c r="E21" s="66"/>
      <c r="F21" s="66">
        <f>D21+E21</f>
        <v>2805</v>
      </c>
      <c r="G21" s="66"/>
      <c r="H21" s="66">
        <f>F21+G21</f>
        <v>2805</v>
      </c>
    </row>
    <row r="22" spans="1:8" s="8" customFormat="1" ht="25.5">
      <c r="A22" s="36" t="s">
        <v>291</v>
      </c>
      <c r="B22" s="37" t="s">
        <v>100</v>
      </c>
      <c r="C22" s="36" t="s">
        <v>292</v>
      </c>
      <c r="D22" s="66">
        <v>1261.7</v>
      </c>
      <c r="E22" s="66"/>
      <c r="F22" s="66">
        <f>D22+E22</f>
        <v>1261.7</v>
      </c>
      <c r="G22" s="66"/>
      <c r="H22" s="66">
        <f>F22+G22</f>
        <v>1261.7</v>
      </c>
    </row>
    <row r="23" spans="1:8" s="8" customFormat="1" ht="25.5">
      <c r="A23" s="32" t="s">
        <v>98</v>
      </c>
      <c r="B23" s="33" t="s">
        <v>100</v>
      </c>
      <c r="C23" s="32" t="s">
        <v>144</v>
      </c>
      <c r="D23" s="64">
        <f>SUM(D24:D24)</f>
        <v>14850</v>
      </c>
      <c r="E23" s="64">
        <f>SUM(E24:E24)</f>
        <v>0</v>
      </c>
      <c r="F23" s="64">
        <f>SUM(F24:F24)</f>
        <v>14850</v>
      </c>
      <c r="G23" s="64">
        <f>SUM(G24:G24)</f>
        <v>0</v>
      </c>
      <c r="H23" s="64">
        <f>SUM(H24:H24)</f>
        <v>14850</v>
      </c>
    </row>
    <row r="24" spans="1:8" s="8" customFormat="1" ht="25.5">
      <c r="A24" s="36" t="s">
        <v>98</v>
      </c>
      <c r="B24" s="37">
        <v>182</v>
      </c>
      <c r="C24" s="36" t="s">
        <v>293</v>
      </c>
      <c r="D24" s="66">
        <v>14850</v>
      </c>
      <c r="E24" s="66"/>
      <c r="F24" s="66">
        <f>D24+E24</f>
        <v>14850</v>
      </c>
      <c r="G24" s="66"/>
      <c r="H24" s="66">
        <f>F24+G24</f>
        <v>14850</v>
      </c>
    </row>
    <row r="25" spans="1:8" s="8" customFormat="1" ht="12.75">
      <c r="A25" s="32" t="s">
        <v>233</v>
      </c>
      <c r="B25" s="33" t="s">
        <v>100</v>
      </c>
      <c r="C25" s="32" t="s">
        <v>234</v>
      </c>
      <c r="D25" s="64">
        <f>SUM(D26)</f>
        <v>77.7</v>
      </c>
      <c r="E25" s="64">
        <f>SUM(E26)</f>
        <v>0</v>
      </c>
      <c r="F25" s="64">
        <f>SUM(F26)</f>
        <v>77.7</v>
      </c>
      <c r="G25" s="64">
        <f>SUM(G26)</f>
        <v>0</v>
      </c>
      <c r="H25" s="64">
        <f>SUM(H26)</f>
        <v>77.7</v>
      </c>
    </row>
    <row r="26" spans="1:8" s="8" customFormat="1" ht="12.75">
      <c r="A26" s="36" t="s">
        <v>233</v>
      </c>
      <c r="B26" s="37">
        <v>182</v>
      </c>
      <c r="C26" s="36" t="s">
        <v>294</v>
      </c>
      <c r="D26" s="66">
        <f>54.4+23.3</f>
        <v>77.7</v>
      </c>
      <c r="E26" s="66"/>
      <c r="F26" s="66">
        <f>D26+E26</f>
        <v>77.7</v>
      </c>
      <c r="G26" s="66"/>
      <c r="H26" s="66">
        <f>F26+G26</f>
        <v>77.7</v>
      </c>
    </row>
    <row r="27" spans="1:8" s="8" customFormat="1" ht="12.75">
      <c r="A27" s="32" t="s">
        <v>81</v>
      </c>
      <c r="B27" s="33" t="s">
        <v>143</v>
      </c>
      <c r="C27" s="32" t="s">
        <v>99</v>
      </c>
      <c r="D27" s="64">
        <f>SUM(D28:D29)</f>
        <v>3030</v>
      </c>
      <c r="E27" s="64">
        <f>SUM(E28:E29)</f>
        <v>0</v>
      </c>
      <c r="F27" s="64">
        <f>SUM(F28:F29)</f>
        <v>3030</v>
      </c>
      <c r="G27" s="64">
        <f>SUM(G28:G29)</f>
        <v>0</v>
      </c>
      <c r="H27" s="64">
        <f>SUM(H28:H29)</f>
        <v>3030</v>
      </c>
    </row>
    <row r="28" spans="1:8" s="8" customFormat="1" ht="38.25">
      <c r="A28" s="36" t="s">
        <v>82</v>
      </c>
      <c r="B28" s="37">
        <v>182</v>
      </c>
      <c r="C28" s="36" t="s">
        <v>111</v>
      </c>
      <c r="D28" s="67">
        <v>2150</v>
      </c>
      <c r="E28" s="67"/>
      <c r="F28" s="66">
        <f>D28+E28</f>
        <v>2150</v>
      </c>
      <c r="G28" s="67"/>
      <c r="H28" s="66">
        <f>F28+G28</f>
        <v>2150</v>
      </c>
    </row>
    <row r="29" spans="1:8" s="9" customFormat="1" ht="63.75">
      <c r="A29" s="36" t="s">
        <v>86</v>
      </c>
      <c r="B29" s="37" t="s">
        <v>180</v>
      </c>
      <c r="C29" s="36" t="s">
        <v>133</v>
      </c>
      <c r="D29" s="67">
        <v>880</v>
      </c>
      <c r="E29" s="67"/>
      <c r="F29" s="66">
        <f>D29+E29</f>
        <v>880</v>
      </c>
      <c r="G29" s="67"/>
      <c r="H29" s="66">
        <f>F29+G29</f>
        <v>880</v>
      </c>
    </row>
    <row r="30" spans="1:8" s="9" customFormat="1" ht="38.25">
      <c r="A30" s="38" t="s">
        <v>83</v>
      </c>
      <c r="B30" s="33">
        <v>904</v>
      </c>
      <c r="C30" s="32" t="s">
        <v>152</v>
      </c>
      <c r="D30" s="68">
        <f>D31+D34</f>
        <v>7500</v>
      </c>
      <c r="E30" s="68">
        <f>E31+E34</f>
        <v>0</v>
      </c>
      <c r="F30" s="68">
        <f>F31+F34</f>
        <v>7500</v>
      </c>
      <c r="G30" s="68">
        <f>G31+G34</f>
        <v>0</v>
      </c>
      <c r="H30" s="68">
        <f>H31+H34</f>
        <v>7500</v>
      </c>
    </row>
    <row r="31" spans="1:8" s="8" customFormat="1" ht="76.5">
      <c r="A31" s="32" t="s">
        <v>295</v>
      </c>
      <c r="B31" s="33">
        <v>904</v>
      </c>
      <c r="C31" s="32" t="s">
        <v>153</v>
      </c>
      <c r="D31" s="68">
        <f aca="true" t="shared" si="0" ref="D31:H32">D32</f>
        <v>3500</v>
      </c>
      <c r="E31" s="68">
        <f t="shared" si="0"/>
        <v>0</v>
      </c>
      <c r="F31" s="68">
        <f t="shared" si="0"/>
        <v>3500</v>
      </c>
      <c r="G31" s="68">
        <f t="shared" si="0"/>
        <v>0</v>
      </c>
      <c r="H31" s="68">
        <f t="shared" si="0"/>
        <v>3500</v>
      </c>
    </row>
    <row r="32" spans="1:8" s="8" customFormat="1" ht="51">
      <c r="A32" s="32" t="s">
        <v>85</v>
      </c>
      <c r="B32" s="33">
        <v>904</v>
      </c>
      <c r="C32" s="32" t="s">
        <v>154</v>
      </c>
      <c r="D32" s="68">
        <f t="shared" si="0"/>
        <v>3500</v>
      </c>
      <c r="E32" s="68">
        <f t="shared" si="0"/>
        <v>0</v>
      </c>
      <c r="F32" s="68">
        <f t="shared" si="0"/>
        <v>3500</v>
      </c>
      <c r="G32" s="68">
        <f t="shared" si="0"/>
        <v>0</v>
      </c>
      <c r="H32" s="68">
        <f t="shared" si="0"/>
        <v>3500</v>
      </c>
    </row>
    <row r="33" spans="1:8" s="9" customFormat="1" ht="63.75">
      <c r="A33" s="36" t="s">
        <v>84</v>
      </c>
      <c r="B33" s="37">
        <v>904</v>
      </c>
      <c r="C33" s="36" t="s">
        <v>204</v>
      </c>
      <c r="D33" s="67">
        <v>3500</v>
      </c>
      <c r="E33" s="67"/>
      <c r="F33" s="66">
        <f>D33+E33</f>
        <v>3500</v>
      </c>
      <c r="G33" s="67"/>
      <c r="H33" s="66">
        <f>F33+G33</f>
        <v>3500</v>
      </c>
    </row>
    <row r="34" spans="1:8" s="9" customFormat="1" ht="76.5">
      <c r="A34" s="32" t="s">
        <v>296</v>
      </c>
      <c r="B34" s="33">
        <v>904</v>
      </c>
      <c r="C34" s="32" t="s">
        <v>265</v>
      </c>
      <c r="D34" s="68">
        <f aca="true" t="shared" si="1" ref="D34:H35">D35</f>
        <v>4000</v>
      </c>
      <c r="E34" s="68">
        <f t="shared" si="1"/>
        <v>0</v>
      </c>
      <c r="F34" s="68">
        <f t="shared" si="1"/>
        <v>4000</v>
      </c>
      <c r="G34" s="68">
        <f t="shared" si="1"/>
        <v>0</v>
      </c>
      <c r="H34" s="68">
        <f t="shared" si="1"/>
        <v>4000</v>
      </c>
    </row>
    <row r="35" spans="1:8" s="8" customFormat="1" ht="76.5">
      <c r="A35" s="32" t="s">
        <v>297</v>
      </c>
      <c r="B35" s="33">
        <v>904</v>
      </c>
      <c r="C35" s="32" t="s">
        <v>266</v>
      </c>
      <c r="D35" s="68">
        <f t="shared" si="1"/>
        <v>4000</v>
      </c>
      <c r="E35" s="68">
        <f t="shared" si="1"/>
        <v>0</v>
      </c>
      <c r="F35" s="68">
        <f t="shared" si="1"/>
        <v>4000</v>
      </c>
      <c r="G35" s="68">
        <f t="shared" si="1"/>
        <v>0</v>
      </c>
      <c r="H35" s="68">
        <f t="shared" si="1"/>
        <v>4000</v>
      </c>
    </row>
    <row r="36" spans="1:8" s="8" customFormat="1" ht="76.5">
      <c r="A36" s="36" t="s">
        <v>298</v>
      </c>
      <c r="B36" s="37">
        <v>904</v>
      </c>
      <c r="C36" s="36" t="s">
        <v>232</v>
      </c>
      <c r="D36" s="67">
        <v>4000</v>
      </c>
      <c r="E36" s="67"/>
      <c r="F36" s="66">
        <f>D36+E36</f>
        <v>4000</v>
      </c>
      <c r="G36" s="67"/>
      <c r="H36" s="66">
        <f>F36+G36</f>
        <v>4000</v>
      </c>
    </row>
    <row r="37" spans="1:8" s="8" customFormat="1" ht="25.5">
      <c r="A37" s="38" t="s">
        <v>112</v>
      </c>
      <c r="B37" s="33" t="s">
        <v>231</v>
      </c>
      <c r="C37" s="32" t="s">
        <v>113</v>
      </c>
      <c r="D37" s="64">
        <f>D38</f>
        <v>4391.1</v>
      </c>
      <c r="E37" s="64">
        <f>E38</f>
        <v>0</v>
      </c>
      <c r="F37" s="64">
        <f>F38</f>
        <v>4391.1</v>
      </c>
      <c r="G37" s="64">
        <f>G38</f>
        <v>0</v>
      </c>
      <c r="H37" s="64">
        <f>H38</f>
        <v>4391.1</v>
      </c>
    </row>
    <row r="38" spans="1:8" s="8" customFormat="1" ht="12.75">
      <c r="A38" s="32" t="s">
        <v>114</v>
      </c>
      <c r="B38" s="33" t="s">
        <v>231</v>
      </c>
      <c r="C38" s="32" t="s">
        <v>115</v>
      </c>
      <c r="D38" s="64">
        <f>SUM(D39:D42)</f>
        <v>4391.1</v>
      </c>
      <c r="E38" s="64">
        <f>SUM(E39:E42)</f>
        <v>0</v>
      </c>
      <c r="F38" s="64">
        <f>SUM(F39:F42)</f>
        <v>4391.1</v>
      </c>
      <c r="G38" s="64">
        <f>SUM(G39:G42)</f>
        <v>0</v>
      </c>
      <c r="H38" s="64">
        <f>SUM(H39:H42)</f>
        <v>4391.1</v>
      </c>
    </row>
    <row r="39" spans="1:8" s="8" customFormat="1" ht="25.5">
      <c r="A39" s="36" t="s">
        <v>300</v>
      </c>
      <c r="B39" s="37" t="s">
        <v>231</v>
      </c>
      <c r="C39" s="36" t="s">
        <v>301</v>
      </c>
      <c r="D39" s="66">
        <v>743.8</v>
      </c>
      <c r="E39" s="66"/>
      <c r="F39" s="66">
        <f>D39+E39</f>
        <v>743.8</v>
      </c>
      <c r="G39" s="66"/>
      <c r="H39" s="66">
        <f>F39+G39</f>
        <v>743.8</v>
      </c>
    </row>
    <row r="40" spans="1:8" s="8" customFormat="1" ht="25.5">
      <c r="A40" s="36" t="s">
        <v>302</v>
      </c>
      <c r="B40" s="37" t="s">
        <v>231</v>
      </c>
      <c r="C40" s="36" t="s">
        <v>303</v>
      </c>
      <c r="D40" s="66">
        <v>345.8</v>
      </c>
      <c r="E40" s="66"/>
      <c r="F40" s="66">
        <f>D40+E40</f>
        <v>345.8</v>
      </c>
      <c r="G40" s="66"/>
      <c r="H40" s="66">
        <f>F40+G40</f>
        <v>345.8</v>
      </c>
    </row>
    <row r="41" spans="1:8" s="8" customFormat="1" ht="12.75">
      <c r="A41" s="36" t="s">
        <v>304</v>
      </c>
      <c r="B41" s="37" t="s">
        <v>231</v>
      </c>
      <c r="C41" s="36" t="s">
        <v>305</v>
      </c>
      <c r="D41" s="66">
        <v>796</v>
      </c>
      <c r="E41" s="66"/>
      <c r="F41" s="66">
        <f>D41+E41</f>
        <v>796</v>
      </c>
      <c r="G41" s="66"/>
      <c r="H41" s="66">
        <f>F41+G41</f>
        <v>796</v>
      </c>
    </row>
    <row r="42" spans="1:8" s="8" customFormat="1" ht="12.75">
      <c r="A42" s="36" t="s">
        <v>306</v>
      </c>
      <c r="B42" s="37" t="s">
        <v>231</v>
      </c>
      <c r="C42" s="36" t="s">
        <v>307</v>
      </c>
      <c r="D42" s="66">
        <v>2505.5</v>
      </c>
      <c r="E42" s="66"/>
      <c r="F42" s="66">
        <f>D42+E42</f>
        <v>2505.5</v>
      </c>
      <c r="G42" s="66"/>
      <c r="H42" s="66">
        <f>F42+G42</f>
        <v>2505.5</v>
      </c>
    </row>
    <row r="43" spans="1:8" s="8" customFormat="1" ht="25.5">
      <c r="A43" s="38" t="s">
        <v>205</v>
      </c>
      <c r="B43" s="33" t="s">
        <v>143</v>
      </c>
      <c r="C43" s="32" t="s">
        <v>178</v>
      </c>
      <c r="D43" s="69">
        <f>D50+D44</f>
        <v>21162.5</v>
      </c>
      <c r="E43" s="77">
        <f>E50+E44</f>
        <v>0</v>
      </c>
      <c r="F43" s="69">
        <f>F50+F44</f>
        <v>21162.5</v>
      </c>
      <c r="G43" s="77">
        <f>G50+G44</f>
        <v>0</v>
      </c>
      <c r="H43" s="69">
        <f>H50+H44</f>
        <v>21162.5</v>
      </c>
    </row>
    <row r="44" spans="1:8" s="8" customFormat="1" ht="12.75">
      <c r="A44" s="38" t="s">
        <v>169</v>
      </c>
      <c r="B44" s="33"/>
      <c r="C44" s="32" t="s">
        <v>211</v>
      </c>
      <c r="D44" s="69">
        <f>D45</f>
        <v>21162.5</v>
      </c>
      <c r="E44" s="77">
        <f>E45</f>
        <v>0</v>
      </c>
      <c r="F44" s="69">
        <f>F45</f>
        <v>21162.5</v>
      </c>
      <c r="G44" s="77">
        <f>G45</f>
        <v>0</v>
      </c>
      <c r="H44" s="69">
        <f>H45</f>
        <v>21162.5</v>
      </c>
    </row>
    <row r="45" spans="1:8" s="8" customFormat="1" ht="25.5">
      <c r="A45" s="38" t="s">
        <v>212</v>
      </c>
      <c r="B45" s="33"/>
      <c r="C45" s="32" t="s">
        <v>210</v>
      </c>
      <c r="D45" s="69">
        <f>SUM(D46:D49)</f>
        <v>21162.5</v>
      </c>
      <c r="E45" s="77">
        <f>SUM(E46:E49)</f>
        <v>0</v>
      </c>
      <c r="F45" s="69">
        <f>SUM(F46:F49)</f>
        <v>21162.5</v>
      </c>
      <c r="G45" s="77">
        <f>SUM(G46:G49)</f>
        <v>0</v>
      </c>
      <c r="H45" s="69">
        <f>SUM(H46:H49)</f>
        <v>21162.5</v>
      </c>
    </row>
    <row r="46" spans="1:8" s="8" customFormat="1" ht="25.5">
      <c r="A46" s="39" t="s">
        <v>308</v>
      </c>
      <c r="B46" s="37" t="s">
        <v>249</v>
      </c>
      <c r="C46" s="36" t="s">
        <v>210</v>
      </c>
      <c r="D46" s="66">
        <f>1780+1000</f>
        <v>2780</v>
      </c>
      <c r="E46" s="66"/>
      <c r="F46" s="66">
        <f>D46+E46</f>
        <v>2780</v>
      </c>
      <c r="G46" s="66"/>
      <c r="H46" s="66">
        <f>F46+G46</f>
        <v>2780</v>
      </c>
    </row>
    <row r="47" spans="1:8" s="8" customFormat="1" ht="25.5">
      <c r="A47" s="39" t="s">
        <v>309</v>
      </c>
      <c r="B47" s="37" t="s">
        <v>181</v>
      </c>
      <c r="C47" s="36" t="s">
        <v>210</v>
      </c>
      <c r="D47" s="66">
        <v>18102.5</v>
      </c>
      <c r="E47" s="66"/>
      <c r="F47" s="66">
        <f>D47+E47</f>
        <v>18102.5</v>
      </c>
      <c r="G47" s="66"/>
      <c r="H47" s="66">
        <f>F47+G47</f>
        <v>18102.5</v>
      </c>
    </row>
    <row r="48" spans="1:8" s="8" customFormat="1" ht="12.75">
      <c r="A48" s="39" t="s">
        <v>222</v>
      </c>
      <c r="B48" s="37" t="s">
        <v>180</v>
      </c>
      <c r="C48" s="36" t="s">
        <v>210</v>
      </c>
      <c r="D48" s="66">
        <v>180</v>
      </c>
      <c r="E48" s="66"/>
      <c r="F48" s="66">
        <f>D48+E48</f>
        <v>180</v>
      </c>
      <c r="G48" s="66"/>
      <c r="H48" s="66">
        <f>F48+G48</f>
        <v>180</v>
      </c>
    </row>
    <row r="49" spans="1:8" s="8" customFormat="1" ht="25.5">
      <c r="A49" s="39" t="s">
        <v>221</v>
      </c>
      <c r="B49" s="37" t="s">
        <v>180</v>
      </c>
      <c r="C49" s="36" t="s">
        <v>210</v>
      </c>
      <c r="D49" s="66">
        <v>100</v>
      </c>
      <c r="E49" s="66"/>
      <c r="F49" s="66">
        <f>D49+E49</f>
        <v>100</v>
      </c>
      <c r="G49" s="66"/>
      <c r="H49" s="66">
        <f>F49+G49</f>
        <v>100</v>
      </c>
    </row>
    <row r="50" spans="1:8" s="8" customFormat="1" ht="25.5" hidden="1">
      <c r="A50" s="40" t="s">
        <v>207</v>
      </c>
      <c r="B50" s="33"/>
      <c r="C50" s="32" t="s">
        <v>206</v>
      </c>
      <c r="D50" s="64">
        <f>SUM(D51:D53)</f>
        <v>0</v>
      </c>
      <c r="E50" s="64">
        <f>SUM(E51:E53)</f>
        <v>0</v>
      </c>
      <c r="F50" s="64">
        <f>SUM(F51:F53)</f>
        <v>0</v>
      </c>
      <c r="G50" s="64">
        <f>SUM(G51:G53)</f>
        <v>0</v>
      </c>
      <c r="H50" s="64">
        <f>SUM(H51:H53)</f>
        <v>0</v>
      </c>
    </row>
    <row r="51" spans="1:8" s="8" customFormat="1" ht="25.5" hidden="1">
      <c r="A51" s="39" t="s">
        <v>308</v>
      </c>
      <c r="B51" s="37" t="s">
        <v>249</v>
      </c>
      <c r="C51" s="36" t="s">
        <v>206</v>
      </c>
      <c r="D51" s="64">
        <v>0</v>
      </c>
      <c r="E51" s="64"/>
      <c r="F51" s="66">
        <f>D51+E51</f>
        <v>0</v>
      </c>
      <c r="G51" s="64"/>
      <c r="H51" s="66">
        <f>F51+G51</f>
        <v>0</v>
      </c>
    </row>
    <row r="52" spans="1:8" s="8" customFormat="1" ht="25.5" hidden="1">
      <c r="A52" s="39" t="s">
        <v>309</v>
      </c>
      <c r="B52" s="37" t="s">
        <v>181</v>
      </c>
      <c r="C52" s="36" t="s">
        <v>206</v>
      </c>
      <c r="D52" s="66">
        <v>0</v>
      </c>
      <c r="E52" s="66"/>
      <c r="F52" s="66">
        <f>D52+E52</f>
        <v>0</v>
      </c>
      <c r="G52" s="66"/>
      <c r="H52" s="66">
        <f>F52+G52</f>
        <v>0</v>
      </c>
    </row>
    <row r="53" spans="1:8" s="8" customFormat="1" ht="25.5" hidden="1">
      <c r="A53" s="41" t="s">
        <v>207</v>
      </c>
      <c r="B53" s="37" t="s">
        <v>180</v>
      </c>
      <c r="C53" s="36" t="s">
        <v>206</v>
      </c>
      <c r="D53" s="66">
        <v>0</v>
      </c>
      <c r="E53" s="66"/>
      <c r="F53" s="66"/>
      <c r="G53" s="66"/>
      <c r="H53" s="66"/>
    </row>
    <row r="54" spans="1:8" s="8" customFormat="1" ht="25.5">
      <c r="A54" s="38" t="s">
        <v>267</v>
      </c>
      <c r="B54" s="33">
        <v>904</v>
      </c>
      <c r="C54" s="32" t="s">
        <v>268</v>
      </c>
      <c r="D54" s="64">
        <f>D55+D57</f>
        <v>632</v>
      </c>
      <c r="E54" s="64">
        <f>E55+E57</f>
        <v>0</v>
      </c>
      <c r="F54" s="64">
        <f>F55+F57</f>
        <v>632</v>
      </c>
      <c r="G54" s="64">
        <f>G55+G57</f>
        <v>0</v>
      </c>
      <c r="H54" s="64">
        <f>H55+H57</f>
        <v>632</v>
      </c>
    </row>
    <row r="55" spans="1:8" s="8" customFormat="1" ht="76.5">
      <c r="A55" s="38" t="s">
        <v>299</v>
      </c>
      <c r="B55" s="33">
        <v>904</v>
      </c>
      <c r="C55" s="32" t="s">
        <v>269</v>
      </c>
      <c r="D55" s="64">
        <f>D56</f>
        <v>412</v>
      </c>
      <c r="E55" s="64">
        <f>E56</f>
        <v>0</v>
      </c>
      <c r="F55" s="64">
        <f>F56</f>
        <v>412</v>
      </c>
      <c r="G55" s="64">
        <f>G56</f>
        <v>0</v>
      </c>
      <c r="H55" s="64">
        <f>H56</f>
        <v>412</v>
      </c>
    </row>
    <row r="56" spans="1:8" s="8" customFormat="1" ht="76.5">
      <c r="A56" s="39" t="s">
        <v>44</v>
      </c>
      <c r="B56" s="37">
        <v>904</v>
      </c>
      <c r="C56" s="36" t="s">
        <v>208</v>
      </c>
      <c r="D56" s="66">
        <v>412</v>
      </c>
      <c r="E56" s="66"/>
      <c r="F56" s="66">
        <f>D56+E56</f>
        <v>412</v>
      </c>
      <c r="G56" s="66"/>
      <c r="H56" s="66">
        <f>F56+G56</f>
        <v>412</v>
      </c>
    </row>
    <row r="57" spans="1:8" s="8" customFormat="1" ht="51">
      <c r="A57" s="38" t="s">
        <v>45</v>
      </c>
      <c r="B57" s="33">
        <v>904</v>
      </c>
      <c r="C57" s="32" t="s">
        <v>185</v>
      </c>
      <c r="D57" s="64">
        <f aca="true" t="shared" si="2" ref="D57:H58">D58</f>
        <v>220</v>
      </c>
      <c r="E57" s="64">
        <f t="shared" si="2"/>
        <v>0</v>
      </c>
      <c r="F57" s="64">
        <f t="shared" si="2"/>
        <v>220</v>
      </c>
      <c r="G57" s="64">
        <f t="shared" si="2"/>
        <v>0</v>
      </c>
      <c r="H57" s="64">
        <f t="shared" si="2"/>
        <v>220</v>
      </c>
    </row>
    <row r="58" spans="1:8" s="8" customFormat="1" ht="25.5">
      <c r="A58" s="38" t="s">
        <v>270</v>
      </c>
      <c r="B58" s="33">
        <v>904</v>
      </c>
      <c r="C58" s="32" t="s">
        <v>186</v>
      </c>
      <c r="D58" s="64">
        <f t="shared" si="2"/>
        <v>220</v>
      </c>
      <c r="E58" s="64">
        <f t="shared" si="2"/>
        <v>0</v>
      </c>
      <c r="F58" s="64">
        <f t="shared" si="2"/>
        <v>220</v>
      </c>
      <c r="G58" s="64">
        <f t="shared" si="2"/>
        <v>0</v>
      </c>
      <c r="H58" s="64">
        <f t="shared" si="2"/>
        <v>220</v>
      </c>
    </row>
    <row r="59" spans="1:8" s="8" customFormat="1" ht="38.25">
      <c r="A59" s="39" t="s">
        <v>237</v>
      </c>
      <c r="B59" s="37">
        <v>904</v>
      </c>
      <c r="C59" s="36" t="s">
        <v>209</v>
      </c>
      <c r="D59" s="66">
        <v>220</v>
      </c>
      <c r="E59" s="66"/>
      <c r="F59" s="66">
        <f>D59+E59</f>
        <v>220</v>
      </c>
      <c r="G59" s="66"/>
      <c r="H59" s="66">
        <f>F59+G59</f>
        <v>220</v>
      </c>
    </row>
    <row r="60" spans="1:8" s="8" customFormat="1" ht="12.75">
      <c r="A60" s="32" t="s">
        <v>116</v>
      </c>
      <c r="B60" s="33" t="s">
        <v>143</v>
      </c>
      <c r="C60" s="32" t="s">
        <v>117</v>
      </c>
      <c r="D60" s="65">
        <f>D61+D64+D65+D67+D71+D72+D76+D80+D78+D79</f>
        <v>7842.9</v>
      </c>
      <c r="E60" s="65">
        <f>E61+E64+E65+E67+E71+E72+E76+E80+E78+E79</f>
        <v>0</v>
      </c>
      <c r="F60" s="65">
        <f>F61+F64+F65+F67+F71+F72+F76+F80+F78+F79</f>
        <v>7842.9</v>
      </c>
      <c r="G60" s="65">
        <f>G61+G64+G65+G67+G71+G72+G76+G80+G78+G79</f>
        <v>0</v>
      </c>
      <c r="H60" s="65">
        <f>H61+H64+H65+H67+H71+H72+H76+H80+H78+H79</f>
        <v>7842.9</v>
      </c>
    </row>
    <row r="61" spans="1:8" s="8" customFormat="1" ht="25.5">
      <c r="A61" s="32" t="s">
        <v>118</v>
      </c>
      <c r="B61" s="33">
        <v>182</v>
      </c>
      <c r="C61" s="32" t="s">
        <v>119</v>
      </c>
      <c r="D61" s="64">
        <f>SUM(D62:D63)</f>
        <v>355</v>
      </c>
      <c r="E61" s="64">
        <f>SUM(E62:E63)</f>
        <v>0</v>
      </c>
      <c r="F61" s="64">
        <f>SUM(F62:F63)</f>
        <v>355</v>
      </c>
      <c r="G61" s="64">
        <f>SUM(G62:G63)</f>
        <v>0</v>
      </c>
      <c r="H61" s="64">
        <f>SUM(H62:H63)</f>
        <v>355</v>
      </c>
    </row>
    <row r="62" spans="1:8" s="8" customFormat="1" ht="119.25">
      <c r="A62" s="36" t="s">
        <v>170</v>
      </c>
      <c r="B62" s="37">
        <v>182</v>
      </c>
      <c r="C62" s="36" t="s">
        <v>120</v>
      </c>
      <c r="D62" s="66">
        <v>290</v>
      </c>
      <c r="E62" s="66"/>
      <c r="F62" s="66">
        <f>D62+E62</f>
        <v>290</v>
      </c>
      <c r="G62" s="66"/>
      <c r="H62" s="66">
        <f>F62+G62</f>
        <v>290</v>
      </c>
    </row>
    <row r="63" spans="1:8" s="8" customFormat="1" ht="51">
      <c r="A63" s="36" t="s">
        <v>121</v>
      </c>
      <c r="B63" s="37">
        <v>182</v>
      </c>
      <c r="C63" s="36" t="s">
        <v>122</v>
      </c>
      <c r="D63" s="66">
        <v>65</v>
      </c>
      <c r="E63" s="66"/>
      <c r="F63" s="66">
        <f>D63+E63</f>
        <v>65</v>
      </c>
      <c r="G63" s="66"/>
      <c r="H63" s="66">
        <f>F63+G63</f>
        <v>65</v>
      </c>
    </row>
    <row r="64" spans="1:8" s="8" customFormat="1" ht="51">
      <c r="A64" s="32" t="s">
        <v>123</v>
      </c>
      <c r="B64" s="33">
        <v>182</v>
      </c>
      <c r="C64" s="32" t="s">
        <v>124</v>
      </c>
      <c r="D64" s="64">
        <v>10</v>
      </c>
      <c r="E64" s="64"/>
      <c r="F64" s="64">
        <f>D64+E64</f>
        <v>10</v>
      </c>
      <c r="G64" s="64"/>
      <c r="H64" s="64">
        <f>F64+G64</f>
        <v>10</v>
      </c>
    </row>
    <row r="65" spans="1:8" s="8" customFormat="1" ht="51">
      <c r="A65" s="42" t="s">
        <v>177</v>
      </c>
      <c r="B65" s="43" t="s">
        <v>143</v>
      </c>
      <c r="C65" s="32" t="s">
        <v>155</v>
      </c>
      <c r="D65" s="64">
        <f>D66</f>
        <v>66.4</v>
      </c>
      <c r="E65" s="64">
        <f>E66</f>
        <v>0</v>
      </c>
      <c r="F65" s="64">
        <f>F66</f>
        <v>66.4</v>
      </c>
      <c r="G65" s="64">
        <f>G66</f>
        <v>0</v>
      </c>
      <c r="H65" s="64">
        <f>H66</f>
        <v>66.4</v>
      </c>
    </row>
    <row r="66" spans="1:8" s="8" customFormat="1" ht="51">
      <c r="A66" s="44" t="s">
        <v>54</v>
      </c>
      <c r="B66" s="43" t="s">
        <v>143</v>
      </c>
      <c r="C66" s="36" t="s">
        <v>53</v>
      </c>
      <c r="D66" s="64">
        <v>66.4</v>
      </c>
      <c r="E66" s="25"/>
      <c r="F66" s="64">
        <f>D66+E66</f>
        <v>66.4</v>
      </c>
      <c r="G66" s="25"/>
      <c r="H66" s="64">
        <f>F66+G66</f>
        <v>66.4</v>
      </c>
    </row>
    <row r="67" spans="1:8" s="8" customFormat="1" ht="102">
      <c r="A67" s="42" t="s">
        <v>171</v>
      </c>
      <c r="B67" s="43" t="s">
        <v>143</v>
      </c>
      <c r="C67" s="32" t="s">
        <v>213</v>
      </c>
      <c r="D67" s="64">
        <f>SUM(D68:D70)</f>
        <v>645</v>
      </c>
      <c r="E67" s="64">
        <f>SUM(E68:E70)</f>
        <v>0</v>
      </c>
      <c r="F67" s="64">
        <f>SUM(F68:F70)</f>
        <v>645</v>
      </c>
      <c r="G67" s="64">
        <f>SUM(G68:G70)</f>
        <v>0</v>
      </c>
      <c r="H67" s="64">
        <f>SUM(H68:H70)</f>
        <v>645</v>
      </c>
    </row>
    <row r="68" spans="1:8" s="8" customFormat="1" ht="38.25">
      <c r="A68" s="44" t="s">
        <v>172</v>
      </c>
      <c r="B68" s="45" t="s">
        <v>143</v>
      </c>
      <c r="C68" s="36" t="s">
        <v>156</v>
      </c>
      <c r="D68" s="66">
        <f>570+25</f>
        <v>595</v>
      </c>
      <c r="E68" s="66"/>
      <c r="F68" s="66">
        <f>D68+E68</f>
        <v>595</v>
      </c>
      <c r="G68" s="66"/>
      <c r="H68" s="66">
        <f>F68+G68</f>
        <v>595</v>
      </c>
    </row>
    <row r="69" spans="1:8" s="9" customFormat="1" ht="25.5">
      <c r="A69" s="44" t="s">
        <v>271</v>
      </c>
      <c r="B69" s="45" t="s">
        <v>143</v>
      </c>
      <c r="C69" s="36" t="s">
        <v>235</v>
      </c>
      <c r="D69" s="66">
        <v>10</v>
      </c>
      <c r="E69" s="66"/>
      <c r="F69" s="66">
        <f>D69+E69</f>
        <v>10</v>
      </c>
      <c r="G69" s="66"/>
      <c r="H69" s="66">
        <f>F69+G69</f>
        <v>10</v>
      </c>
    </row>
    <row r="70" spans="1:8" s="9" customFormat="1" ht="25.5">
      <c r="A70" s="44" t="s">
        <v>173</v>
      </c>
      <c r="B70" s="45" t="s">
        <v>310</v>
      </c>
      <c r="C70" s="36" t="s">
        <v>161</v>
      </c>
      <c r="D70" s="66">
        <v>40</v>
      </c>
      <c r="E70" s="66"/>
      <c r="F70" s="66">
        <f>D70+E70</f>
        <v>40</v>
      </c>
      <c r="G70" s="66"/>
      <c r="H70" s="66">
        <f>F70+G70</f>
        <v>40</v>
      </c>
    </row>
    <row r="71" spans="1:8" s="9" customFormat="1" ht="51">
      <c r="A71" s="42" t="s">
        <v>164</v>
      </c>
      <c r="B71" s="43">
        <v>141</v>
      </c>
      <c r="C71" s="32" t="s">
        <v>162</v>
      </c>
      <c r="D71" s="64">
        <v>518</v>
      </c>
      <c r="E71" s="64"/>
      <c r="F71" s="64">
        <f>D71+E71</f>
        <v>518</v>
      </c>
      <c r="G71" s="64"/>
      <c r="H71" s="64">
        <f>F71+G71</f>
        <v>518</v>
      </c>
    </row>
    <row r="72" spans="1:8" s="9" customFormat="1" ht="25.5">
      <c r="A72" s="42" t="s">
        <v>311</v>
      </c>
      <c r="B72" s="43" t="s">
        <v>199</v>
      </c>
      <c r="C72" s="32" t="s">
        <v>163</v>
      </c>
      <c r="D72" s="64">
        <f>D75+D73</f>
        <v>405.5</v>
      </c>
      <c r="E72" s="64">
        <f>E75+E73</f>
        <v>0</v>
      </c>
      <c r="F72" s="64">
        <f>F75+F73</f>
        <v>405.5</v>
      </c>
      <c r="G72" s="64">
        <f>G75+G73</f>
        <v>0</v>
      </c>
      <c r="H72" s="64">
        <f>H75+H73</f>
        <v>405.5</v>
      </c>
    </row>
    <row r="73" spans="1:8" s="8" customFormat="1" ht="38.25">
      <c r="A73" s="42" t="s">
        <v>21</v>
      </c>
      <c r="B73" s="43"/>
      <c r="C73" s="32" t="s">
        <v>284</v>
      </c>
      <c r="D73" s="64">
        <f>D74</f>
        <v>3.5</v>
      </c>
      <c r="E73" s="64">
        <f>E74</f>
        <v>0</v>
      </c>
      <c r="F73" s="64">
        <f>F74</f>
        <v>3.5</v>
      </c>
      <c r="G73" s="64">
        <f>G74</f>
        <v>0</v>
      </c>
      <c r="H73" s="64">
        <f>H74</f>
        <v>3.5</v>
      </c>
    </row>
    <row r="74" spans="1:8" s="8" customFormat="1" ht="51">
      <c r="A74" s="44" t="s">
        <v>17</v>
      </c>
      <c r="B74" s="45" t="s">
        <v>199</v>
      </c>
      <c r="C74" s="79" t="s">
        <v>281</v>
      </c>
      <c r="D74" s="66">
        <v>3.5</v>
      </c>
      <c r="E74" s="66"/>
      <c r="F74" s="66">
        <f>D74+E74</f>
        <v>3.5</v>
      </c>
      <c r="G74" s="66"/>
      <c r="H74" s="66">
        <f>F74+G74</f>
        <v>3.5</v>
      </c>
    </row>
    <row r="75" spans="1:8" s="8" customFormat="1" ht="25.5">
      <c r="A75" s="42" t="s">
        <v>312</v>
      </c>
      <c r="B75" s="43" t="s">
        <v>199</v>
      </c>
      <c r="C75" s="32" t="s">
        <v>313</v>
      </c>
      <c r="D75" s="64">
        <v>402</v>
      </c>
      <c r="E75" s="64"/>
      <c r="F75" s="64">
        <f>D75+E75</f>
        <v>402</v>
      </c>
      <c r="G75" s="64"/>
      <c r="H75" s="64">
        <f>F75+G75</f>
        <v>402</v>
      </c>
    </row>
    <row r="76" spans="1:8" s="8" customFormat="1" ht="51">
      <c r="A76" s="42" t="s">
        <v>18</v>
      </c>
      <c r="B76" s="43" t="s">
        <v>228</v>
      </c>
      <c r="C76" s="32" t="s">
        <v>43</v>
      </c>
      <c r="D76" s="64">
        <f>D77</f>
        <v>6</v>
      </c>
      <c r="E76" s="64">
        <f>E77</f>
        <v>0</v>
      </c>
      <c r="F76" s="64">
        <f>F77</f>
        <v>6</v>
      </c>
      <c r="G76" s="64">
        <f>G77</f>
        <v>0</v>
      </c>
      <c r="H76" s="64">
        <f>H77</f>
        <v>6</v>
      </c>
    </row>
    <row r="77" spans="1:8" s="8" customFormat="1" ht="51">
      <c r="A77" s="44" t="s">
        <v>272</v>
      </c>
      <c r="B77" s="45" t="s">
        <v>228</v>
      </c>
      <c r="C77" s="36" t="s">
        <v>236</v>
      </c>
      <c r="D77" s="66">
        <v>6</v>
      </c>
      <c r="E77" s="66"/>
      <c r="F77" s="66">
        <f>D77+E77</f>
        <v>6</v>
      </c>
      <c r="G77" s="66"/>
      <c r="H77" s="66">
        <f>F77+G77</f>
        <v>6</v>
      </c>
    </row>
    <row r="78" spans="1:8" ht="63.75">
      <c r="A78" s="42" t="s">
        <v>20</v>
      </c>
      <c r="B78" s="43" t="s">
        <v>199</v>
      </c>
      <c r="C78" s="32" t="s">
        <v>285</v>
      </c>
      <c r="D78" s="64">
        <v>7</v>
      </c>
      <c r="E78" s="64"/>
      <c r="F78" s="64">
        <f>D78+E78</f>
        <v>7</v>
      </c>
      <c r="G78" s="64"/>
      <c r="H78" s="64">
        <f>F78+G78</f>
        <v>7</v>
      </c>
    </row>
    <row r="79" spans="1:8" s="1" customFormat="1" ht="38.25">
      <c r="A79" s="42" t="s">
        <v>19</v>
      </c>
      <c r="B79" s="43" t="s">
        <v>282</v>
      </c>
      <c r="C79" s="32" t="s">
        <v>286</v>
      </c>
      <c r="D79" s="64">
        <v>190</v>
      </c>
      <c r="E79" s="64"/>
      <c r="F79" s="64">
        <f>D79+E79</f>
        <v>190</v>
      </c>
      <c r="G79" s="64"/>
      <c r="H79" s="64">
        <f>F79+G79</f>
        <v>190</v>
      </c>
    </row>
    <row r="80" spans="1:8" ht="25.5">
      <c r="A80" s="42" t="s">
        <v>125</v>
      </c>
      <c r="B80" s="43" t="s">
        <v>143</v>
      </c>
      <c r="C80" s="32" t="s">
        <v>145</v>
      </c>
      <c r="D80" s="70">
        <f>D81</f>
        <v>5640</v>
      </c>
      <c r="E80" s="70">
        <f>E81</f>
        <v>0</v>
      </c>
      <c r="F80" s="70">
        <f>F81</f>
        <v>5640</v>
      </c>
      <c r="G80" s="70">
        <f>G81</f>
        <v>0</v>
      </c>
      <c r="H80" s="70">
        <f>H81</f>
        <v>5640</v>
      </c>
    </row>
    <row r="81" spans="1:8" ht="38.25">
      <c r="A81" s="36" t="s">
        <v>160</v>
      </c>
      <c r="B81" s="37" t="s">
        <v>143</v>
      </c>
      <c r="C81" s="36" t="s">
        <v>159</v>
      </c>
      <c r="D81" s="66">
        <v>5640</v>
      </c>
      <c r="E81" s="66"/>
      <c r="F81" s="66">
        <f>D81+E81</f>
        <v>5640</v>
      </c>
      <c r="G81" s="66"/>
      <c r="H81" s="66">
        <f>F81+G81</f>
        <v>5640</v>
      </c>
    </row>
    <row r="82" spans="1:8" ht="12.75">
      <c r="A82" s="32" t="s">
        <v>275</v>
      </c>
      <c r="B82" s="33"/>
      <c r="C82" s="32" t="s">
        <v>174</v>
      </c>
      <c r="D82" s="64">
        <f>D83</f>
        <v>265.8</v>
      </c>
      <c r="E82" s="64">
        <f>E83</f>
        <v>0</v>
      </c>
      <c r="F82" s="64">
        <f>F83</f>
        <v>265.8</v>
      </c>
      <c r="G82" s="64">
        <f>G83</f>
        <v>0</v>
      </c>
      <c r="H82" s="64">
        <f>H83</f>
        <v>265.8</v>
      </c>
    </row>
    <row r="83" spans="1:8" ht="25.5">
      <c r="A83" s="32" t="s">
        <v>102</v>
      </c>
      <c r="B83" s="33"/>
      <c r="C83" s="32" t="s">
        <v>101</v>
      </c>
      <c r="D83" s="64">
        <f>D84+D85</f>
        <v>265.8</v>
      </c>
      <c r="E83" s="64">
        <f>E84+E85</f>
        <v>0</v>
      </c>
      <c r="F83" s="64">
        <f>F84+F85</f>
        <v>265.8</v>
      </c>
      <c r="G83" s="64">
        <f>G84+G85</f>
        <v>0</v>
      </c>
      <c r="H83" s="64">
        <f>H84+H85</f>
        <v>265.8</v>
      </c>
    </row>
    <row r="84" spans="1:8" ht="25.5" hidden="1">
      <c r="A84" s="36" t="s">
        <v>102</v>
      </c>
      <c r="B84" s="37" t="s">
        <v>181</v>
      </c>
      <c r="C84" s="36" t="s">
        <v>101</v>
      </c>
      <c r="D84" s="66">
        <v>0</v>
      </c>
      <c r="E84" s="66"/>
      <c r="F84" s="66"/>
      <c r="G84" s="66"/>
      <c r="H84" s="66"/>
    </row>
    <row r="85" spans="1:8" s="8" customFormat="1" ht="25.5">
      <c r="A85" s="36" t="s">
        <v>102</v>
      </c>
      <c r="B85" s="37" t="s">
        <v>180</v>
      </c>
      <c r="C85" s="36" t="s">
        <v>101</v>
      </c>
      <c r="D85" s="66">
        <f>259+6.8</f>
        <v>265.8</v>
      </c>
      <c r="E85" s="66"/>
      <c r="F85" s="66">
        <f>D85+E85</f>
        <v>265.8</v>
      </c>
      <c r="G85" s="66"/>
      <c r="H85" s="66">
        <f>F85+G85</f>
        <v>265.8</v>
      </c>
    </row>
    <row r="86" spans="1:8" s="10" customFormat="1" ht="12.75">
      <c r="A86" s="29" t="s">
        <v>126</v>
      </c>
      <c r="B86" s="30" t="s">
        <v>143</v>
      </c>
      <c r="C86" s="31" t="s">
        <v>127</v>
      </c>
      <c r="D86" s="71">
        <f>D87+D163+D167+D153</f>
        <v>236175.9</v>
      </c>
      <c r="E86" s="71">
        <f>E87+E163+E167+E153</f>
        <v>1924</v>
      </c>
      <c r="F86" s="71">
        <f>F87+F163+F167+F153</f>
        <v>238099.89999999997</v>
      </c>
      <c r="G86" s="71">
        <f>G87+G163+G167+G153</f>
        <v>2021.7</v>
      </c>
      <c r="H86" s="71">
        <f>H87+H163+H167+H153</f>
        <v>240121.59999999998</v>
      </c>
    </row>
    <row r="87" spans="1:8" ht="38.25">
      <c r="A87" s="46" t="s">
        <v>223</v>
      </c>
      <c r="B87" s="47" t="s">
        <v>143</v>
      </c>
      <c r="C87" s="48" t="s">
        <v>128</v>
      </c>
      <c r="D87" s="72">
        <f>D88+D113+D90+D136</f>
        <v>235415.9</v>
      </c>
      <c r="E87" s="72">
        <f>E88+E113+E90+E136</f>
        <v>4895</v>
      </c>
      <c r="F87" s="72">
        <f>F88+F113+F90+F136</f>
        <v>240310.89999999997</v>
      </c>
      <c r="G87" s="72">
        <f>G88+G113+G90+G136</f>
        <v>2074.5</v>
      </c>
      <c r="H87" s="72">
        <f>H88+H113+H90+H136</f>
        <v>242385.39999999997</v>
      </c>
    </row>
    <row r="88" spans="1:8" ht="25.5" hidden="1">
      <c r="A88" s="49" t="s">
        <v>273</v>
      </c>
      <c r="B88" s="30" t="s">
        <v>143</v>
      </c>
      <c r="C88" s="31" t="s">
        <v>129</v>
      </c>
      <c r="D88" s="71">
        <f>D89</f>
        <v>0</v>
      </c>
      <c r="E88" s="71">
        <f>E89</f>
        <v>0</v>
      </c>
      <c r="F88" s="71">
        <f>F89</f>
        <v>0</v>
      </c>
      <c r="G88" s="71">
        <f>G89</f>
        <v>0</v>
      </c>
      <c r="H88" s="71">
        <f>H89</f>
        <v>0</v>
      </c>
    </row>
    <row r="89" spans="1:8" ht="25.5" hidden="1">
      <c r="A89" s="50" t="s">
        <v>148</v>
      </c>
      <c r="B89" s="51" t="s">
        <v>182</v>
      </c>
      <c r="C89" s="52" t="s">
        <v>287</v>
      </c>
      <c r="D89" s="73">
        <v>0</v>
      </c>
      <c r="E89" s="73"/>
      <c r="F89" s="73"/>
      <c r="G89" s="73"/>
      <c r="H89" s="73"/>
    </row>
    <row r="90" spans="1:8" ht="25.5">
      <c r="A90" s="31" t="s">
        <v>175</v>
      </c>
      <c r="B90" s="30" t="s">
        <v>143</v>
      </c>
      <c r="C90" s="31" t="s">
        <v>130</v>
      </c>
      <c r="D90" s="63">
        <f>D91+D99+D101+D109</f>
        <v>40877.9</v>
      </c>
      <c r="E90" s="63">
        <f>E91+E99+E101+E109</f>
        <v>3593</v>
      </c>
      <c r="F90" s="63">
        <f>F91+F99+F101+F109</f>
        <v>44470.9</v>
      </c>
      <c r="G90" s="63">
        <f>G91+G99+G101+G109</f>
        <v>2074.5</v>
      </c>
      <c r="H90" s="63">
        <f>H91+H99+H101+H109</f>
        <v>46545.4</v>
      </c>
    </row>
    <row r="91" spans="1:8" ht="12.75">
      <c r="A91" s="40" t="s">
        <v>196</v>
      </c>
      <c r="B91" s="33"/>
      <c r="C91" s="32" t="s">
        <v>238</v>
      </c>
      <c r="D91" s="64">
        <f>D94+D96+D105+D107+D95+D112+D110</f>
        <v>40877.9</v>
      </c>
      <c r="E91" s="64">
        <f>E94+E96+E105+E107+E95+E112+E110</f>
        <v>3593</v>
      </c>
      <c r="F91" s="64">
        <f>F94+F96+F105+F107+F95+F112+F110+F103</f>
        <v>44470.9</v>
      </c>
      <c r="G91" s="64">
        <f>G94+G96+G105+G107+G95+G112+G110+G103</f>
        <v>2074.5</v>
      </c>
      <c r="H91" s="64">
        <f>H94+H96+H105+H107+H95+H112+H110+H103</f>
        <v>46545.4</v>
      </c>
    </row>
    <row r="92" spans="1:8" ht="25.5">
      <c r="A92" s="53" t="s">
        <v>314</v>
      </c>
      <c r="B92" s="54"/>
      <c r="C92" s="36"/>
      <c r="D92" s="72">
        <f>D93</f>
        <v>40877.9</v>
      </c>
      <c r="E92" s="72">
        <f>E93</f>
        <v>0</v>
      </c>
      <c r="F92" s="72">
        <f>F93</f>
        <v>40877.9</v>
      </c>
      <c r="G92" s="72">
        <f>G93</f>
        <v>0</v>
      </c>
      <c r="H92" s="72">
        <f>H93</f>
        <v>40877.9</v>
      </c>
    </row>
    <row r="93" spans="1:8" ht="12.75">
      <c r="A93" s="40" t="s">
        <v>315</v>
      </c>
      <c r="B93" s="33"/>
      <c r="C93" s="36"/>
      <c r="D93" s="68">
        <f>SUM(D94:D96)</f>
        <v>40877.9</v>
      </c>
      <c r="E93" s="68">
        <f>SUM(E94:E96)</f>
        <v>0</v>
      </c>
      <c r="F93" s="68">
        <f>SUM(F94:F96)</f>
        <v>40877.9</v>
      </c>
      <c r="G93" s="68">
        <f>SUM(G94:G96)</f>
        <v>0</v>
      </c>
      <c r="H93" s="68">
        <f>SUM(H94:H96)</f>
        <v>40877.9</v>
      </c>
    </row>
    <row r="94" spans="1:8" ht="51">
      <c r="A94" s="39" t="s">
        <v>316</v>
      </c>
      <c r="B94" s="37">
        <v>904</v>
      </c>
      <c r="C94" s="36" t="s">
        <v>183</v>
      </c>
      <c r="D94" s="67">
        <v>1489.5</v>
      </c>
      <c r="E94" s="67"/>
      <c r="F94" s="66">
        <f>D94+E94</f>
        <v>1489.5</v>
      </c>
      <c r="G94" s="67"/>
      <c r="H94" s="66">
        <f>F94+G94</f>
        <v>1489.5</v>
      </c>
    </row>
    <row r="95" spans="1:8" ht="38.25" hidden="1">
      <c r="A95" s="50" t="s">
        <v>317</v>
      </c>
      <c r="B95" s="51" t="s">
        <v>181</v>
      </c>
      <c r="C95" s="36" t="s">
        <v>318</v>
      </c>
      <c r="D95" s="67">
        <v>0</v>
      </c>
      <c r="E95" s="67"/>
      <c r="F95" s="66">
        <f>D95+E95</f>
        <v>0</v>
      </c>
      <c r="G95" s="67"/>
      <c r="H95" s="66">
        <f>F95+G95</f>
        <v>0</v>
      </c>
    </row>
    <row r="96" spans="1:8" ht="63.75">
      <c r="A96" s="39" t="s">
        <v>319</v>
      </c>
      <c r="B96" s="37" t="s">
        <v>180</v>
      </c>
      <c r="C96" s="36" t="s">
        <v>239</v>
      </c>
      <c r="D96" s="67">
        <v>39388.4</v>
      </c>
      <c r="E96" s="67"/>
      <c r="F96" s="66">
        <f>D96+E96</f>
        <v>39388.4</v>
      </c>
      <c r="G96" s="67"/>
      <c r="H96" s="66">
        <f>F96+G96</f>
        <v>39388.4</v>
      </c>
    </row>
    <row r="97" spans="1:8" ht="12.75">
      <c r="A97" s="55" t="s">
        <v>193</v>
      </c>
      <c r="B97" s="54"/>
      <c r="C97" s="56"/>
      <c r="D97" s="72">
        <f>D104+D106+D111+D98+D100+D108</f>
        <v>0</v>
      </c>
      <c r="E97" s="72">
        <f>E104+E106+E111+E98+E100+E108</f>
        <v>3593</v>
      </c>
      <c r="F97" s="72">
        <f>F104+F106+F111+F98+F100+F108+F102</f>
        <v>3593</v>
      </c>
      <c r="G97" s="72">
        <f>G104+G106+G111+G98+G100+G108+G102</f>
        <v>2074.5</v>
      </c>
      <c r="H97" s="72">
        <f>H104+H106+H111+H98+H100+H108+H102</f>
        <v>5667.5</v>
      </c>
    </row>
    <row r="98" spans="1:8" ht="25.5" hidden="1">
      <c r="A98" s="55" t="s">
        <v>320</v>
      </c>
      <c r="B98" s="54"/>
      <c r="C98" s="56"/>
      <c r="D98" s="74">
        <f>D99</f>
        <v>0</v>
      </c>
      <c r="E98" s="74">
        <f>E99</f>
        <v>0</v>
      </c>
      <c r="F98" s="74">
        <f>F99</f>
        <v>0</v>
      </c>
      <c r="G98" s="74">
        <f>G99</f>
        <v>0</v>
      </c>
      <c r="H98" s="74">
        <f>H99</f>
        <v>0</v>
      </c>
    </row>
    <row r="99" spans="1:8" ht="25.5" hidden="1">
      <c r="A99" s="36" t="s">
        <v>47</v>
      </c>
      <c r="B99" s="37" t="s">
        <v>180</v>
      </c>
      <c r="C99" s="57" t="s">
        <v>64</v>
      </c>
      <c r="D99" s="67">
        <v>0</v>
      </c>
      <c r="E99" s="67"/>
      <c r="F99" s="66">
        <f>D99+E99</f>
        <v>0</v>
      </c>
      <c r="G99" s="67"/>
      <c r="H99" s="66">
        <f>F99+G99</f>
        <v>0</v>
      </c>
    </row>
    <row r="100" spans="1:8" ht="51" hidden="1">
      <c r="A100" s="56" t="s">
        <v>321</v>
      </c>
      <c r="B100" s="54"/>
      <c r="C100" s="58"/>
      <c r="D100" s="74">
        <f>D101</f>
        <v>0</v>
      </c>
      <c r="E100" s="74">
        <f>E101</f>
        <v>0</v>
      </c>
      <c r="F100" s="74">
        <f>F101</f>
        <v>0</v>
      </c>
      <c r="G100" s="74">
        <f>G101</f>
        <v>0</v>
      </c>
      <c r="H100" s="74">
        <f>H101</f>
        <v>0</v>
      </c>
    </row>
    <row r="101" spans="1:8" ht="63.75" hidden="1">
      <c r="A101" s="36" t="s">
        <v>0</v>
      </c>
      <c r="B101" s="37" t="s">
        <v>180</v>
      </c>
      <c r="C101" s="57" t="s">
        <v>1</v>
      </c>
      <c r="D101" s="67">
        <v>0</v>
      </c>
      <c r="E101" s="67"/>
      <c r="F101" s="66">
        <f>D101+E101</f>
        <v>0</v>
      </c>
      <c r="G101" s="67"/>
      <c r="H101" s="66">
        <f>F101+G101</f>
        <v>0</v>
      </c>
    </row>
    <row r="102" spans="1:8" ht="38.25">
      <c r="A102" s="55" t="s">
        <v>323</v>
      </c>
      <c r="B102" s="37"/>
      <c r="C102" s="57"/>
      <c r="D102" s="67"/>
      <c r="E102" s="67"/>
      <c r="F102" s="74">
        <f>F103</f>
        <v>0</v>
      </c>
      <c r="G102" s="74">
        <f>G103</f>
        <v>74.5</v>
      </c>
      <c r="H102" s="74">
        <f>H103</f>
        <v>74.5</v>
      </c>
    </row>
    <row r="103" spans="1:8" ht="51">
      <c r="A103" s="39" t="s">
        <v>324</v>
      </c>
      <c r="B103" s="37" t="s">
        <v>181</v>
      </c>
      <c r="C103" s="36" t="s">
        <v>325</v>
      </c>
      <c r="D103" s="67"/>
      <c r="E103" s="67"/>
      <c r="F103" s="66">
        <v>0</v>
      </c>
      <c r="G103" s="67">
        <v>74.5</v>
      </c>
      <c r="H103" s="66">
        <f>F103+G103</f>
        <v>74.5</v>
      </c>
    </row>
    <row r="104" spans="1:8" ht="25.5">
      <c r="A104" s="59" t="s">
        <v>2</v>
      </c>
      <c r="B104" s="47"/>
      <c r="C104" s="27"/>
      <c r="D104" s="74">
        <f>D105</f>
        <v>0</v>
      </c>
      <c r="E104" s="74">
        <f>E105</f>
        <v>3593</v>
      </c>
      <c r="F104" s="74">
        <f>F105</f>
        <v>3593</v>
      </c>
      <c r="G104" s="74">
        <f>G105</f>
        <v>0</v>
      </c>
      <c r="H104" s="74">
        <f>H105</f>
        <v>3593</v>
      </c>
    </row>
    <row r="105" spans="1:8" ht="38.25">
      <c r="A105" s="50" t="s">
        <v>3</v>
      </c>
      <c r="B105" s="51" t="s">
        <v>182</v>
      </c>
      <c r="C105" s="36" t="s">
        <v>92</v>
      </c>
      <c r="D105" s="67">
        <v>0</v>
      </c>
      <c r="E105" s="67">
        <v>3593</v>
      </c>
      <c r="F105" s="66">
        <f>D105+E105</f>
        <v>3593</v>
      </c>
      <c r="G105" s="67"/>
      <c r="H105" s="66">
        <f>F105+G105</f>
        <v>3593</v>
      </c>
    </row>
    <row r="106" spans="1:8" ht="38.25" hidden="1">
      <c r="A106" s="102" t="s">
        <v>4</v>
      </c>
      <c r="B106" s="103"/>
      <c r="C106" s="6"/>
      <c r="D106" s="104">
        <f>D107</f>
        <v>0</v>
      </c>
      <c r="E106" s="104">
        <f>E107</f>
        <v>0</v>
      </c>
      <c r="F106" s="104">
        <f>F107</f>
        <v>0</v>
      </c>
      <c r="G106" s="104">
        <f>G107</f>
        <v>0</v>
      </c>
      <c r="H106" s="104">
        <f>H107</f>
        <v>0</v>
      </c>
    </row>
    <row r="107" spans="1:8" ht="63.75" hidden="1">
      <c r="A107" s="105" t="s">
        <v>5</v>
      </c>
      <c r="B107" s="26" t="s">
        <v>181</v>
      </c>
      <c r="C107" s="6" t="s">
        <v>6</v>
      </c>
      <c r="D107" s="106">
        <v>0</v>
      </c>
      <c r="E107" s="106"/>
      <c r="F107" s="14">
        <f>D107+E107</f>
        <v>0</v>
      </c>
      <c r="G107" s="106"/>
      <c r="H107" s="14">
        <f>F107+G107</f>
        <v>0</v>
      </c>
    </row>
    <row r="108" spans="1:8" ht="38.25" hidden="1">
      <c r="A108" s="107" t="s">
        <v>7</v>
      </c>
      <c r="B108" s="108"/>
      <c r="C108" s="109"/>
      <c r="D108" s="110">
        <f>D110+D109</f>
        <v>0</v>
      </c>
      <c r="E108" s="110">
        <f>E110+E109</f>
        <v>0</v>
      </c>
      <c r="F108" s="110">
        <f>F110+F109</f>
        <v>0</v>
      </c>
      <c r="G108" s="110">
        <f>G110+G109</f>
        <v>0</v>
      </c>
      <c r="H108" s="110">
        <f>H110+H109</f>
        <v>0</v>
      </c>
    </row>
    <row r="109" spans="1:8" ht="51" hidden="1">
      <c r="A109" s="105" t="s">
        <v>8</v>
      </c>
      <c r="B109" s="26" t="s">
        <v>180</v>
      </c>
      <c r="C109" s="111" t="s">
        <v>9</v>
      </c>
      <c r="D109" s="106">
        <v>0</v>
      </c>
      <c r="E109" s="106">
        <v>0</v>
      </c>
      <c r="F109" s="106">
        <v>0</v>
      </c>
      <c r="G109" s="106">
        <v>0</v>
      </c>
      <c r="H109" s="106">
        <v>0</v>
      </c>
    </row>
    <row r="110" spans="1:8" ht="63.75" hidden="1">
      <c r="A110" s="105" t="s">
        <v>10</v>
      </c>
      <c r="B110" s="26" t="s">
        <v>180</v>
      </c>
      <c r="C110" s="111" t="s">
        <v>11</v>
      </c>
      <c r="D110" s="106">
        <v>0</v>
      </c>
      <c r="E110" s="106">
        <v>0</v>
      </c>
      <c r="F110" s="106">
        <v>0</v>
      </c>
      <c r="G110" s="106">
        <v>0</v>
      </c>
      <c r="H110" s="106">
        <v>0</v>
      </c>
    </row>
    <row r="111" spans="1:8" ht="25.5">
      <c r="A111" s="55" t="s">
        <v>12</v>
      </c>
      <c r="B111" s="54"/>
      <c r="C111" s="56"/>
      <c r="D111" s="74">
        <f>D112</f>
        <v>0</v>
      </c>
      <c r="E111" s="74">
        <f>E112</f>
        <v>0</v>
      </c>
      <c r="F111" s="74">
        <f>F112</f>
        <v>0</v>
      </c>
      <c r="G111" s="74">
        <f>G112</f>
        <v>2000</v>
      </c>
      <c r="H111" s="74">
        <f>H112</f>
        <v>2000</v>
      </c>
    </row>
    <row r="112" spans="1:8" ht="51">
      <c r="A112" s="39" t="s">
        <v>13</v>
      </c>
      <c r="B112" s="37" t="s">
        <v>249</v>
      </c>
      <c r="C112" s="57" t="s">
        <v>46</v>
      </c>
      <c r="D112" s="67">
        <v>0</v>
      </c>
      <c r="E112" s="67"/>
      <c r="F112" s="66">
        <f>D112+E112</f>
        <v>0</v>
      </c>
      <c r="G112" s="67">
        <v>2000</v>
      </c>
      <c r="H112" s="66">
        <f>F112+G112</f>
        <v>2000</v>
      </c>
    </row>
    <row r="113" spans="1:8" ht="25.5">
      <c r="A113" s="49" t="s">
        <v>241</v>
      </c>
      <c r="B113" s="30"/>
      <c r="C113" s="31" t="s">
        <v>240</v>
      </c>
      <c r="D113" s="71">
        <f>D114</f>
        <v>194454.8</v>
      </c>
      <c r="E113" s="71">
        <f>E114</f>
        <v>451.9</v>
      </c>
      <c r="F113" s="71">
        <f>F114</f>
        <v>194906.69999999998</v>
      </c>
      <c r="G113" s="71">
        <f>G114</f>
        <v>0</v>
      </c>
      <c r="H113" s="71">
        <f>H114</f>
        <v>194906.69999999998</v>
      </c>
    </row>
    <row r="114" spans="1:8" ht="25.5">
      <c r="A114" s="53" t="s">
        <v>14</v>
      </c>
      <c r="B114" s="54"/>
      <c r="C114" s="32"/>
      <c r="D114" s="74">
        <f>D115+D120</f>
        <v>194454.8</v>
      </c>
      <c r="E114" s="74">
        <f>E115+E120</f>
        <v>451.9</v>
      </c>
      <c r="F114" s="74">
        <f>F115+F120</f>
        <v>194906.69999999998</v>
      </c>
      <c r="G114" s="74">
        <f>G115+G120</f>
        <v>0</v>
      </c>
      <c r="H114" s="74">
        <f>H115+H120</f>
        <v>194906.69999999998</v>
      </c>
    </row>
    <row r="115" spans="1:8" ht="12.75" hidden="1">
      <c r="A115" s="32" t="s">
        <v>15</v>
      </c>
      <c r="B115" s="33"/>
      <c r="C115" s="32"/>
      <c r="D115" s="64">
        <f>SUM(D116:D119)</f>
        <v>0</v>
      </c>
      <c r="E115" s="64">
        <f>SUM(E116:E119)</f>
        <v>0</v>
      </c>
      <c r="F115" s="64">
        <f>SUM(F116:F119)</f>
        <v>0</v>
      </c>
      <c r="G115" s="64">
        <f>SUM(G116:G119)</f>
        <v>0</v>
      </c>
      <c r="H115" s="64">
        <f>SUM(H116:H119)</f>
        <v>0</v>
      </c>
    </row>
    <row r="116" spans="1:8" ht="38.25" hidden="1">
      <c r="A116" s="60" t="s">
        <v>16</v>
      </c>
      <c r="B116" s="37" t="s">
        <v>180</v>
      </c>
      <c r="C116" s="36" t="s">
        <v>274</v>
      </c>
      <c r="D116" s="66">
        <v>0</v>
      </c>
      <c r="E116" s="66"/>
      <c r="F116" s="66">
        <f>D116+E116</f>
        <v>0</v>
      </c>
      <c r="G116" s="66"/>
      <c r="H116" s="66">
        <f>F116+G116</f>
        <v>0</v>
      </c>
    </row>
    <row r="117" spans="1:8" ht="25.5" hidden="1">
      <c r="A117" s="36" t="s">
        <v>22</v>
      </c>
      <c r="B117" s="37" t="s">
        <v>181</v>
      </c>
      <c r="C117" s="36" t="s">
        <v>242</v>
      </c>
      <c r="D117" s="66">
        <v>0</v>
      </c>
      <c r="E117" s="66"/>
      <c r="F117" s="66">
        <f>D117+E117</f>
        <v>0</v>
      </c>
      <c r="G117" s="66"/>
      <c r="H117" s="66">
        <f>F117+G117</f>
        <v>0</v>
      </c>
    </row>
    <row r="118" spans="1:8" ht="51" hidden="1">
      <c r="A118" s="60" t="s">
        <v>23</v>
      </c>
      <c r="B118" s="37" t="s">
        <v>180</v>
      </c>
      <c r="C118" s="36" t="s">
        <v>77</v>
      </c>
      <c r="D118" s="66">
        <v>0</v>
      </c>
      <c r="E118" s="66"/>
      <c r="F118" s="66">
        <f>D118+E118</f>
        <v>0</v>
      </c>
      <c r="G118" s="66"/>
      <c r="H118" s="66">
        <f>F118+G118</f>
        <v>0</v>
      </c>
    </row>
    <row r="119" spans="1:8" ht="38.25" hidden="1">
      <c r="A119" s="60" t="s">
        <v>24</v>
      </c>
      <c r="B119" s="37" t="s">
        <v>180</v>
      </c>
      <c r="C119" s="36" t="s">
        <v>192</v>
      </c>
      <c r="D119" s="66">
        <v>0</v>
      </c>
      <c r="E119" s="66"/>
      <c r="F119" s="66">
        <f>D119+E119</f>
        <v>0</v>
      </c>
      <c r="G119" s="66"/>
      <c r="H119" s="66">
        <f>F119+G119</f>
        <v>0</v>
      </c>
    </row>
    <row r="120" spans="1:8" ht="12.75">
      <c r="A120" s="32" t="s">
        <v>315</v>
      </c>
      <c r="B120" s="33"/>
      <c r="C120" s="32"/>
      <c r="D120" s="64">
        <f>D134+D121</f>
        <v>194454.8</v>
      </c>
      <c r="E120" s="64">
        <f>E134+E121</f>
        <v>451.9</v>
      </c>
      <c r="F120" s="64">
        <f>F134+F121</f>
        <v>194906.69999999998</v>
      </c>
      <c r="G120" s="64">
        <f>G134+G121</f>
        <v>0</v>
      </c>
      <c r="H120" s="64">
        <f>H134+H121</f>
        <v>194906.69999999998</v>
      </c>
    </row>
    <row r="121" spans="1:8" ht="25.5">
      <c r="A121" s="32" t="s">
        <v>63</v>
      </c>
      <c r="B121" s="33"/>
      <c r="C121" s="32"/>
      <c r="D121" s="64">
        <f>D122+D123+D133</f>
        <v>32235.399999999998</v>
      </c>
      <c r="E121" s="64">
        <f>E122+E123+E133</f>
        <v>451.9</v>
      </c>
      <c r="F121" s="64">
        <f>F122+F123+F133</f>
        <v>32687.3</v>
      </c>
      <c r="G121" s="64">
        <f>G122+G123+G133</f>
        <v>0</v>
      </c>
      <c r="H121" s="64">
        <f>H122+H123+H133</f>
        <v>32687.3</v>
      </c>
    </row>
    <row r="122" spans="1:8" ht="38.25">
      <c r="A122" s="36" t="s">
        <v>104</v>
      </c>
      <c r="B122" s="37" t="s">
        <v>180</v>
      </c>
      <c r="C122" s="36" t="s">
        <v>184</v>
      </c>
      <c r="D122" s="66">
        <v>25317.6</v>
      </c>
      <c r="E122" s="66"/>
      <c r="F122" s="66">
        <f>D122+E122</f>
        <v>25317.6</v>
      </c>
      <c r="G122" s="66"/>
      <c r="H122" s="66">
        <f>F122+G122</f>
        <v>25317.6</v>
      </c>
    </row>
    <row r="123" spans="1:8" ht="25.5">
      <c r="A123" s="32" t="s">
        <v>106</v>
      </c>
      <c r="B123" s="33"/>
      <c r="C123" s="32" t="s">
        <v>105</v>
      </c>
      <c r="D123" s="64">
        <f>SUM(D124:D132)</f>
        <v>6917.8</v>
      </c>
      <c r="E123" s="64">
        <f>SUM(E124:E132)</f>
        <v>451.9</v>
      </c>
      <c r="F123" s="64">
        <f>SUM(F124:F132)</f>
        <v>7369.700000000001</v>
      </c>
      <c r="G123" s="64">
        <f>SUM(G124:G132)</f>
        <v>0</v>
      </c>
      <c r="H123" s="64">
        <f>SUM(H124:H132)</f>
        <v>7369.700000000001</v>
      </c>
    </row>
    <row r="124" spans="1:8" ht="38.25">
      <c r="A124" s="36" t="s">
        <v>25</v>
      </c>
      <c r="B124" s="37" t="s">
        <v>180</v>
      </c>
      <c r="C124" s="36" t="s">
        <v>243</v>
      </c>
      <c r="D124" s="66">
        <v>2465</v>
      </c>
      <c r="E124" s="66"/>
      <c r="F124" s="66">
        <f aca="true" t="shared" si="3" ref="F124:F133">D124+E124</f>
        <v>2465</v>
      </c>
      <c r="G124" s="66"/>
      <c r="H124" s="66">
        <f aca="true" t="shared" si="4" ref="H124:H133">F124+G124</f>
        <v>2465</v>
      </c>
    </row>
    <row r="125" spans="1:8" ht="12.75">
      <c r="A125" s="36" t="s">
        <v>26</v>
      </c>
      <c r="B125" s="37" t="s">
        <v>180</v>
      </c>
      <c r="C125" s="36" t="s">
        <v>244</v>
      </c>
      <c r="D125" s="66">
        <v>775</v>
      </c>
      <c r="E125" s="66"/>
      <c r="F125" s="66">
        <f t="shared" si="3"/>
        <v>775</v>
      </c>
      <c r="G125" s="66"/>
      <c r="H125" s="66">
        <f t="shared" si="4"/>
        <v>775</v>
      </c>
    </row>
    <row r="126" spans="1:8" ht="12.75" hidden="1">
      <c r="A126" s="36" t="s">
        <v>27</v>
      </c>
      <c r="B126" s="37" t="s">
        <v>180</v>
      </c>
      <c r="C126" s="36" t="s">
        <v>28</v>
      </c>
      <c r="D126" s="66">
        <v>0</v>
      </c>
      <c r="E126" s="66"/>
      <c r="F126" s="66">
        <f t="shared" si="3"/>
        <v>0</v>
      </c>
      <c r="G126" s="66"/>
      <c r="H126" s="66">
        <f t="shared" si="4"/>
        <v>0</v>
      </c>
    </row>
    <row r="127" spans="1:8" ht="25.5" hidden="1">
      <c r="A127" s="6" t="s">
        <v>276</v>
      </c>
      <c r="B127" s="26" t="s">
        <v>180</v>
      </c>
      <c r="C127" s="6" t="s">
        <v>168</v>
      </c>
      <c r="D127" s="14">
        <v>0</v>
      </c>
      <c r="E127" s="14"/>
      <c r="F127" s="66">
        <f t="shared" si="3"/>
        <v>0</v>
      </c>
      <c r="G127" s="14"/>
      <c r="H127" s="66">
        <f t="shared" si="4"/>
        <v>0</v>
      </c>
    </row>
    <row r="128" spans="1:8" ht="25.5">
      <c r="A128" s="36" t="s">
        <v>29</v>
      </c>
      <c r="B128" s="37" t="s">
        <v>181</v>
      </c>
      <c r="C128" s="36" t="s">
        <v>245</v>
      </c>
      <c r="D128" s="66">
        <v>903.7</v>
      </c>
      <c r="E128" s="66">
        <v>451.9</v>
      </c>
      <c r="F128" s="66">
        <f t="shared" si="3"/>
        <v>1355.6</v>
      </c>
      <c r="G128" s="66"/>
      <c r="H128" s="66">
        <f t="shared" si="4"/>
        <v>1355.6</v>
      </c>
    </row>
    <row r="129" spans="1:8" ht="25.5">
      <c r="A129" s="36" t="s">
        <v>277</v>
      </c>
      <c r="B129" s="37" t="s">
        <v>180</v>
      </c>
      <c r="C129" s="36" t="s">
        <v>246</v>
      </c>
      <c r="D129" s="66">
        <v>516.6</v>
      </c>
      <c r="E129" s="66"/>
      <c r="F129" s="66">
        <f t="shared" si="3"/>
        <v>516.6</v>
      </c>
      <c r="G129" s="66"/>
      <c r="H129" s="66">
        <f t="shared" si="4"/>
        <v>516.6</v>
      </c>
    </row>
    <row r="130" spans="1:8" ht="38.25">
      <c r="A130" s="36" t="s">
        <v>30</v>
      </c>
      <c r="B130" s="37" t="s">
        <v>180</v>
      </c>
      <c r="C130" s="36" t="s">
        <v>247</v>
      </c>
      <c r="D130" s="66">
        <v>1482.5</v>
      </c>
      <c r="E130" s="66"/>
      <c r="F130" s="66">
        <f t="shared" si="3"/>
        <v>1482.5</v>
      </c>
      <c r="G130" s="66"/>
      <c r="H130" s="66">
        <f t="shared" si="4"/>
        <v>1482.5</v>
      </c>
    </row>
    <row r="131" spans="1:8" ht="25.5">
      <c r="A131" s="36" t="s">
        <v>278</v>
      </c>
      <c r="B131" s="37" t="s">
        <v>180</v>
      </c>
      <c r="C131" s="36" t="s">
        <v>248</v>
      </c>
      <c r="D131" s="66">
        <v>775</v>
      </c>
      <c r="E131" s="66"/>
      <c r="F131" s="66">
        <f t="shared" si="3"/>
        <v>775</v>
      </c>
      <c r="G131" s="66"/>
      <c r="H131" s="66">
        <f t="shared" si="4"/>
        <v>775</v>
      </c>
    </row>
    <row r="132" spans="1:8" ht="38.25" hidden="1">
      <c r="A132" s="36" t="s">
        <v>31</v>
      </c>
      <c r="B132" s="37" t="s">
        <v>180</v>
      </c>
      <c r="C132" s="36" t="s">
        <v>158</v>
      </c>
      <c r="D132" s="66">
        <v>0</v>
      </c>
      <c r="E132" s="66"/>
      <c r="F132" s="66">
        <f t="shared" si="3"/>
        <v>0</v>
      </c>
      <c r="G132" s="66"/>
      <c r="H132" s="66">
        <f t="shared" si="4"/>
        <v>0</v>
      </c>
    </row>
    <row r="133" spans="1:8" ht="63.75" hidden="1">
      <c r="A133" s="36" t="s">
        <v>202</v>
      </c>
      <c r="B133" s="37" t="s">
        <v>180</v>
      </c>
      <c r="C133" s="36" t="s">
        <v>203</v>
      </c>
      <c r="D133" s="66">
        <v>0</v>
      </c>
      <c r="E133" s="66"/>
      <c r="F133" s="66">
        <f t="shared" si="3"/>
        <v>0</v>
      </c>
      <c r="G133" s="66"/>
      <c r="H133" s="66">
        <f t="shared" si="4"/>
        <v>0</v>
      </c>
    </row>
    <row r="134" spans="1:8" ht="12.75">
      <c r="A134" s="61" t="s">
        <v>197</v>
      </c>
      <c r="B134" s="33"/>
      <c r="C134" s="32" t="s">
        <v>103</v>
      </c>
      <c r="D134" s="64">
        <f>D135</f>
        <v>162219.4</v>
      </c>
      <c r="E134" s="64">
        <f>E135</f>
        <v>0</v>
      </c>
      <c r="F134" s="64">
        <f>F135</f>
        <v>162219.4</v>
      </c>
      <c r="G134" s="64">
        <f>G135</f>
        <v>0</v>
      </c>
      <c r="H134" s="64">
        <f>H135</f>
        <v>162219.4</v>
      </c>
    </row>
    <row r="135" spans="1:8" ht="76.5">
      <c r="A135" s="39" t="s">
        <v>165</v>
      </c>
      <c r="B135" s="37" t="s">
        <v>181</v>
      </c>
      <c r="C135" s="36" t="s">
        <v>179</v>
      </c>
      <c r="D135" s="66">
        <v>162219.4</v>
      </c>
      <c r="E135" s="66"/>
      <c r="F135" s="66">
        <f>D135+E135</f>
        <v>162219.4</v>
      </c>
      <c r="G135" s="66"/>
      <c r="H135" s="66">
        <f>F135+G135</f>
        <v>162219.4</v>
      </c>
    </row>
    <row r="136" spans="1:8" ht="12.75">
      <c r="A136" s="49" t="s">
        <v>187</v>
      </c>
      <c r="B136" s="30"/>
      <c r="C136" s="31" t="s">
        <v>224</v>
      </c>
      <c r="D136" s="71">
        <f>D137+D141+D146</f>
        <v>83.2</v>
      </c>
      <c r="E136" s="71">
        <f>E137+E141+E146</f>
        <v>850.0999999999999</v>
      </c>
      <c r="F136" s="71">
        <f>F137+F141+F146</f>
        <v>933.3</v>
      </c>
      <c r="G136" s="71">
        <f>G137+G141+G146</f>
        <v>0</v>
      </c>
      <c r="H136" s="71">
        <f>H137+H141+H146</f>
        <v>933.3</v>
      </c>
    </row>
    <row r="137" spans="1:8" ht="51">
      <c r="A137" s="32" t="s">
        <v>190</v>
      </c>
      <c r="B137" s="33" t="s">
        <v>180</v>
      </c>
      <c r="C137" s="32" t="s">
        <v>225</v>
      </c>
      <c r="D137" s="64">
        <f>D138</f>
        <v>0</v>
      </c>
      <c r="E137" s="64">
        <f>E138</f>
        <v>850.0999999999999</v>
      </c>
      <c r="F137" s="64">
        <f>F138</f>
        <v>850.0999999999999</v>
      </c>
      <c r="G137" s="64">
        <f>G138</f>
        <v>0</v>
      </c>
      <c r="H137" s="64">
        <f>H138</f>
        <v>850.0999999999999</v>
      </c>
    </row>
    <row r="138" spans="1:8" ht="63.75">
      <c r="A138" s="32" t="s">
        <v>191</v>
      </c>
      <c r="B138" s="33" t="s">
        <v>180</v>
      </c>
      <c r="C138" s="32" t="s">
        <v>226</v>
      </c>
      <c r="D138" s="64">
        <f>SUM(D139:D140)</f>
        <v>0</v>
      </c>
      <c r="E138" s="64">
        <f>SUM(E139:E140)</f>
        <v>850.0999999999999</v>
      </c>
      <c r="F138" s="64">
        <f>SUM(F139:F140)</f>
        <v>850.0999999999999</v>
      </c>
      <c r="G138" s="64">
        <f>SUM(G139:G140)</f>
        <v>0</v>
      </c>
      <c r="H138" s="64">
        <f>SUM(H139:H140)</f>
        <v>850.0999999999999</v>
      </c>
    </row>
    <row r="139" spans="1:8" ht="76.5">
      <c r="A139" s="36" t="s">
        <v>48</v>
      </c>
      <c r="B139" s="37" t="s">
        <v>180</v>
      </c>
      <c r="C139" s="36" t="s">
        <v>227</v>
      </c>
      <c r="D139" s="66">
        <v>0</v>
      </c>
      <c r="E139" s="66">
        <v>274.2</v>
      </c>
      <c r="F139" s="66">
        <f>D139+E139</f>
        <v>274.2</v>
      </c>
      <c r="G139" s="66"/>
      <c r="H139" s="66">
        <f>F139+G139</f>
        <v>274.2</v>
      </c>
    </row>
    <row r="140" spans="1:8" ht="242.25">
      <c r="A140" s="36" t="s">
        <v>32</v>
      </c>
      <c r="B140" s="37" t="s">
        <v>180</v>
      </c>
      <c r="C140" s="36" t="s">
        <v>93</v>
      </c>
      <c r="D140" s="66">
        <v>0</v>
      </c>
      <c r="E140" s="66">
        <v>575.9</v>
      </c>
      <c r="F140" s="66">
        <f>D140+E140</f>
        <v>575.9</v>
      </c>
      <c r="G140" s="66"/>
      <c r="H140" s="66">
        <f>F140+G140</f>
        <v>575.9</v>
      </c>
    </row>
    <row r="141" spans="1:8" ht="51">
      <c r="A141" s="32" t="s">
        <v>215</v>
      </c>
      <c r="B141" s="33"/>
      <c r="C141" s="32" t="s">
        <v>214</v>
      </c>
      <c r="D141" s="64">
        <f>D143+D145</f>
        <v>83.2</v>
      </c>
      <c r="E141" s="64">
        <f>E143+E145</f>
        <v>0</v>
      </c>
      <c r="F141" s="64">
        <f>F143+F145</f>
        <v>83.2</v>
      </c>
      <c r="G141" s="64">
        <f>G143+G145</f>
        <v>0</v>
      </c>
      <c r="H141" s="64">
        <f>H143+H145</f>
        <v>83.2</v>
      </c>
    </row>
    <row r="142" spans="1:8" ht="12.75">
      <c r="A142" s="32" t="s">
        <v>15</v>
      </c>
      <c r="B142" s="33"/>
      <c r="C142" s="32"/>
      <c r="D142" s="64">
        <f>D143</f>
        <v>54.2</v>
      </c>
      <c r="E142" s="64">
        <f>E143</f>
        <v>0</v>
      </c>
      <c r="F142" s="64">
        <f>F143</f>
        <v>54.2</v>
      </c>
      <c r="G142" s="64">
        <f>G143</f>
        <v>0</v>
      </c>
      <c r="H142" s="64">
        <f>H143</f>
        <v>54.2</v>
      </c>
    </row>
    <row r="143" spans="1:8" ht="38.25">
      <c r="A143" s="36" t="s">
        <v>110</v>
      </c>
      <c r="B143" s="37" t="s">
        <v>249</v>
      </c>
      <c r="C143" s="36" t="s">
        <v>62</v>
      </c>
      <c r="D143" s="66">
        <v>54.2</v>
      </c>
      <c r="E143" s="66"/>
      <c r="F143" s="66">
        <f>D143+E143</f>
        <v>54.2</v>
      </c>
      <c r="G143" s="66"/>
      <c r="H143" s="66">
        <f>F143+G143</f>
        <v>54.2</v>
      </c>
    </row>
    <row r="144" spans="1:8" ht="12.75">
      <c r="A144" s="32" t="s">
        <v>315</v>
      </c>
      <c r="B144" s="37"/>
      <c r="C144" s="36"/>
      <c r="D144" s="64">
        <f>D145</f>
        <v>29</v>
      </c>
      <c r="E144" s="64">
        <f>E145</f>
        <v>0</v>
      </c>
      <c r="F144" s="64">
        <f>F145</f>
        <v>29</v>
      </c>
      <c r="G144" s="64">
        <f>G145</f>
        <v>0</v>
      </c>
      <c r="H144" s="64">
        <f>H145</f>
        <v>29</v>
      </c>
    </row>
    <row r="145" spans="1:8" ht="38.25">
      <c r="A145" s="36" t="s">
        <v>110</v>
      </c>
      <c r="B145" s="37" t="s">
        <v>249</v>
      </c>
      <c r="C145" s="36" t="s">
        <v>76</v>
      </c>
      <c r="D145" s="66">
        <v>29</v>
      </c>
      <c r="E145" s="66"/>
      <c r="F145" s="66">
        <f>D145+E145</f>
        <v>29</v>
      </c>
      <c r="G145" s="66"/>
      <c r="H145" s="66">
        <f>F145+G145</f>
        <v>29</v>
      </c>
    </row>
    <row r="146" spans="1:8" ht="25.5" hidden="1">
      <c r="A146" s="40" t="s">
        <v>71</v>
      </c>
      <c r="B146" s="37"/>
      <c r="C146" s="32" t="s">
        <v>73</v>
      </c>
      <c r="D146" s="64">
        <f>D147</f>
        <v>0</v>
      </c>
      <c r="E146" s="64">
        <f>E147</f>
        <v>0</v>
      </c>
      <c r="F146" s="64">
        <f>F147</f>
        <v>0</v>
      </c>
      <c r="G146" s="64">
        <f>G147</f>
        <v>0</v>
      </c>
      <c r="H146" s="64">
        <f>H147</f>
        <v>0</v>
      </c>
    </row>
    <row r="147" spans="1:8" ht="51" hidden="1">
      <c r="A147" s="41" t="s">
        <v>72</v>
      </c>
      <c r="B147" s="37"/>
      <c r="C147" s="36" t="s">
        <v>74</v>
      </c>
      <c r="D147" s="66">
        <v>0</v>
      </c>
      <c r="E147" s="66"/>
      <c r="F147" s="66">
        <f>D147+E147</f>
        <v>0</v>
      </c>
      <c r="G147" s="66"/>
      <c r="H147" s="66">
        <f>F147+G147</f>
        <v>0</v>
      </c>
    </row>
    <row r="148" spans="1:8" ht="12.75" hidden="1">
      <c r="A148" s="55" t="s">
        <v>193</v>
      </c>
      <c r="B148" s="54"/>
      <c r="C148" s="32"/>
      <c r="D148" s="74">
        <f>D149</f>
        <v>0</v>
      </c>
      <c r="E148" s="74">
        <f>E149</f>
        <v>0</v>
      </c>
      <c r="F148" s="74">
        <f>F149</f>
        <v>0</v>
      </c>
      <c r="G148" s="74">
        <f>G149</f>
        <v>0</v>
      </c>
      <c r="H148" s="74">
        <f>H149</f>
        <v>0</v>
      </c>
    </row>
    <row r="149" spans="1:8" ht="25.5" hidden="1">
      <c r="A149" s="40" t="s">
        <v>194</v>
      </c>
      <c r="B149" s="33"/>
      <c r="C149" s="32"/>
      <c r="D149" s="64">
        <f>D150+D152</f>
        <v>0</v>
      </c>
      <c r="E149" s="64">
        <f>E150+E152</f>
        <v>0</v>
      </c>
      <c r="F149" s="64">
        <f>F150+F152</f>
        <v>0</v>
      </c>
      <c r="G149" s="64">
        <f>G150+G152</f>
        <v>0</v>
      </c>
      <c r="H149" s="64">
        <f>H150+H152</f>
        <v>0</v>
      </c>
    </row>
    <row r="150" spans="1:8" ht="63.75" hidden="1">
      <c r="A150" s="36" t="s">
        <v>69</v>
      </c>
      <c r="B150" s="37" t="s">
        <v>180</v>
      </c>
      <c r="C150" s="36" t="s">
        <v>70</v>
      </c>
      <c r="D150" s="66">
        <v>0</v>
      </c>
      <c r="E150" s="66"/>
      <c r="F150" s="66">
        <f>D150+E150</f>
        <v>0</v>
      </c>
      <c r="G150" s="66"/>
      <c r="H150" s="66">
        <f>F150+G150</f>
        <v>0</v>
      </c>
    </row>
    <row r="151" spans="1:8" ht="76.5" hidden="1">
      <c r="A151" s="40" t="s">
        <v>33</v>
      </c>
      <c r="B151" s="37"/>
      <c r="C151" s="24" t="s">
        <v>34</v>
      </c>
      <c r="D151" s="64">
        <f>D152</f>
        <v>0</v>
      </c>
      <c r="E151" s="64">
        <f>E152</f>
        <v>0</v>
      </c>
      <c r="F151" s="64">
        <f>F152</f>
        <v>0</v>
      </c>
      <c r="G151" s="64">
        <f>G152</f>
        <v>0</v>
      </c>
      <c r="H151" s="64">
        <f>H152</f>
        <v>0</v>
      </c>
    </row>
    <row r="152" spans="1:8" ht="76.5" hidden="1">
      <c r="A152" s="36" t="s">
        <v>35</v>
      </c>
      <c r="B152" s="37" t="s">
        <v>180</v>
      </c>
      <c r="C152" s="57" t="s">
        <v>36</v>
      </c>
      <c r="D152" s="66">
        <v>0</v>
      </c>
      <c r="E152" s="66"/>
      <c r="F152" s="66">
        <f>D152+E152</f>
        <v>0</v>
      </c>
      <c r="G152" s="66"/>
      <c r="H152" s="66">
        <f>F152+G152</f>
        <v>0</v>
      </c>
    </row>
    <row r="153" spans="1:8" ht="25.5">
      <c r="A153" s="56" t="s">
        <v>37</v>
      </c>
      <c r="B153" s="62"/>
      <c r="C153" s="56" t="s">
        <v>38</v>
      </c>
      <c r="D153" s="74">
        <f>D154</f>
        <v>700</v>
      </c>
      <c r="E153" s="74">
        <f>E154</f>
        <v>0</v>
      </c>
      <c r="F153" s="74">
        <f>F154</f>
        <v>700</v>
      </c>
      <c r="G153" s="74">
        <f>G154</f>
        <v>0</v>
      </c>
      <c r="H153" s="74">
        <f>H154</f>
        <v>700</v>
      </c>
    </row>
    <row r="154" spans="1:8" ht="25.5">
      <c r="A154" s="32" t="s">
        <v>39</v>
      </c>
      <c r="B154" s="37"/>
      <c r="C154" s="32" t="s">
        <v>40</v>
      </c>
      <c r="D154" s="64">
        <f>D155+D161+D158</f>
        <v>700</v>
      </c>
      <c r="E154" s="64">
        <f>E155+E161+E158</f>
        <v>0</v>
      </c>
      <c r="F154" s="64">
        <f>F155+F161+F158</f>
        <v>700</v>
      </c>
      <c r="G154" s="64">
        <f>G155+G161+G158</f>
        <v>0</v>
      </c>
      <c r="H154" s="64">
        <f>H155+H161+H158</f>
        <v>700</v>
      </c>
    </row>
    <row r="155" spans="1:8" ht="25.5">
      <c r="A155" s="32" t="s">
        <v>41</v>
      </c>
      <c r="B155" s="33"/>
      <c r="C155" s="32" t="s">
        <v>49</v>
      </c>
      <c r="D155" s="64">
        <f>D156+D157</f>
        <v>650</v>
      </c>
      <c r="E155" s="64">
        <f>E156+E157</f>
        <v>0</v>
      </c>
      <c r="F155" s="64">
        <f>F156+F157</f>
        <v>650</v>
      </c>
      <c r="G155" s="64">
        <f>G156+G157</f>
        <v>0</v>
      </c>
      <c r="H155" s="64">
        <f>H156+H157</f>
        <v>650</v>
      </c>
    </row>
    <row r="156" spans="1:8" ht="25.5">
      <c r="A156" s="36" t="s">
        <v>308</v>
      </c>
      <c r="B156" s="37" t="s">
        <v>249</v>
      </c>
      <c r="C156" s="36" t="s">
        <v>49</v>
      </c>
      <c r="D156" s="66">
        <v>650</v>
      </c>
      <c r="E156" s="66"/>
      <c r="F156" s="66">
        <f>D156+E156</f>
        <v>650</v>
      </c>
      <c r="G156" s="66"/>
      <c r="H156" s="66">
        <f>F156+G156</f>
        <v>650</v>
      </c>
    </row>
    <row r="157" spans="1:8" ht="25.5" hidden="1">
      <c r="A157" s="36" t="s">
        <v>309</v>
      </c>
      <c r="B157" s="37" t="s">
        <v>181</v>
      </c>
      <c r="C157" s="36" t="s">
        <v>49</v>
      </c>
      <c r="D157" s="66">
        <v>0</v>
      </c>
      <c r="E157" s="66">
        <v>0</v>
      </c>
      <c r="F157" s="66">
        <v>0</v>
      </c>
      <c r="G157" s="66">
        <v>0</v>
      </c>
      <c r="H157" s="66">
        <v>0</v>
      </c>
    </row>
    <row r="158" spans="1:8" ht="38.25">
      <c r="A158" s="32" t="s">
        <v>176</v>
      </c>
      <c r="B158" s="33"/>
      <c r="C158" s="32" t="s">
        <v>50</v>
      </c>
      <c r="D158" s="64">
        <f>D160+D159</f>
        <v>50</v>
      </c>
      <c r="E158" s="64">
        <f>E160+E159</f>
        <v>0</v>
      </c>
      <c r="F158" s="64">
        <f>F160+F159</f>
        <v>50</v>
      </c>
      <c r="G158" s="64">
        <f>G160+G159</f>
        <v>0</v>
      </c>
      <c r="H158" s="64">
        <f>H160+H159</f>
        <v>50</v>
      </c>
    </row>
    <row r="159" spans="1:8" ht="25.5">
      <c r="A159" s="36" t="s">
        <v>308</v>
      </c>
      <c r="B159" s="37" t="s">
        <v>249</v>
      </c>
      <c r="C159" s="36" t="s">
        <v>50</v>
      </c>
      <c r="D159" s="66">
        <v>50</v>
      </c>
      <c r="E159" s="66"/>
      <c r="F159" s="66">
        <f>D159+E159</f>
        <v>50</v>
      </c>
      <c r="G159" s="66"/>
      <c r="H159" s="66">
        <f>F159+G159</f>
        <v>50</v>
      </c>
    </row>
    <row r="160" spans="1:8" ht="25.5" hidden="1">
      <c r="A160" s="36" t="s">
        <v>309</v>
      </c>
      <c r="B160" s="37" t="s">
        <v>181</v>
      </c>
      <c r="C160" s="36" t="s">
        <v>50</v>
      </c>
      <c r="D160" s="66">
        <v>0</v>
      </c>
      <c r="E160" s="66">
        <v>0</v>
      </c>
      <c r="F160" s="66">
        <v>0</v>
      </c>
      <c r="G160" s="66">
        <v>0</v>
      </c>
      <c r="H160" s="66">
        <v>0</v>
      </c>
    </row>
    <row r="161" spans="1:8" ht="25.5" hidden="1">
      <c r="A161" s="32" t="s">
        <v>58</v>
      </c>
      <c r="B161" s="33"/>
      <c r="C161" s="32" t="s">
        <v>51</v>
      </c>
      <c r="D161" s="64">
        <f>D162</f>
        <v>0</v>
      </c>
      <c r="E161" s="64">
        <f>E162</f>
        <v>0</v>
      </c>
      <c r="F161" s="64">
        <f>F162</f>
        <v>0</v>
      </c>
      <c r="G161" s="64">
        <f>G162</f>
        <v>0</v>
      </c>
      <c r="H161" s="64">
        <f>H162</f>
        <v>0</v>
      </c>
    </row>
    <row r="162" spans="1:8" ht="25.5" hidden="1">
      <c r="A162" s="36" t="s">
        <v>308</v>
      </c>
      <c r="B162" s="37" t="s">
        <v>249</v>
      </c>
      <c r="C162" s="36" t="s">
        <v>51</v>
      </c>
      <c r="D162" s="66">
        <v>0</v>
      </c>
      <c r="E162" s="66"/>
      <c r="F162" s="66">
        <f>D162+E162</f>
        <v>0</v>
      </c>
      <c r="G162" s="66"/>
      <c r="H162" s="66">
        <f>F162+G162</f>
        <v>0</v>
      </c>
    </row>
    <row r="163" spans="1:8" ht="12.75">
      <c r="A163" s="56" t="s">
        <v>219</v>
      </c>
      <c r="B163" s="54"/>
      <c r="C163" s="56" t="s">
        <v>217</v>
      </c>
      <c r="D163" s="74">
        <f aca="true" t="shared" si="5" ref="D163:H164">D164</f>
        <v>60</v>
      </c>
      <c r="E163" s="74">
        <f t="shared" si="5"/>
        <v>0</v>
      </c>
      <c r="F163" s="74">
        <f t="shared" si="5"/>
        <v>60</v>
      </c>
      <c r="G163" s="74">
        <f t="shared" si="5"/>
        <v>0</v>
      </c>
      <c r="H163" s="74">
        <f t="shared" si="5"/>
        <v>60</v>
      </c>
    </row>
    <row r="164" spans="1:8" ht="25.5">
      <c r="A164" s="32" t="s">
        <v>220</v>
      </c>
      <c r="B164" s="54"/>
      <c r="C164" s="32" t="s">
        <v>218</v>
      </c>
      <c r="D164" s="64">
        <f t="shared" si="5"/>
        <v>60</v>
      </c>
      <c r="E164" s="64">
        <f t="shared" si="5"/>
        <v>0</v>
      </c>
      <c r="F164" s="64">
        <f t="shared" si="5"/>
        <v>60</v>
      </c>
      <c r="G164" s="64">
        <f t="shared" si="5"/>
        <v>0</v>
      </c>
      <c r="H164" s="64">
        <f t="shared" si="5"/>
        <v>60</v>
      </c>
    </row>
    <row r="165" spans="1:8" ht="25.5">
      <c r="A165" s="32" t="s">
        <v>220</v>
      </c>
      <c r="B165" s="33"/>
      <c r="C165" s="32" t="s">
        <v>55</v>
      </c>
      <c r="D165" s="64">
        <f>SUM(D166:D166)</f>
        <v>60</v>
      </c>
      <c r="E165" s="64"/>
      <c r="F165" s="64">
        <f>SUM(F166:F166)</f>
        <v>60</v>
      </c>
      <c r="G165" s="64"/>
      <c r="H165" s="64">
        <f>SUM(H166:H166)</f>
        <v>60</v>
      </c>
    </row>
    <row r="166" spans="1:8" ht="25.5">
      <c r="A166" s="36" t="s">
        <v>308</v>
      </c>
      <c r="B166" s="37" t="s">
        <v>249</v>
      </c>
      <c r="C166" s="36" t="s">
        <v>55</v>
      </c>
      <c r="D166" s="66">
        <v>60</v>
      </c>
      <c r="E166" s="66"/>
      <c r="F166" s="66">
        <f>D166+E166</f>
        <v>60</v>
      </c>
      <c r="G166" s="66"/>
      <c r="H166" s="66">
        <f>F166+G166</f>
        <v>60</v>
      </c>
    </row>
    <row r="167" spans="1:8" ht="38.25">
      <c r="A167" s="31" t="s">
        <v>59</v>
      </c>
      <c r="B167" s="30"/>
      <c r="C167" s="31" t="s">
        <v>60</v>
      </c>
      <c r="D167" s="76">
        <f>D168</f>
        <v>0</v>
      </c>
      <c r="E167" s="63">
        <f>E168</f>
        <v>-2971</v>
      </c>
      <c r="F167" s="63">
        <f>F168</f>
        <v>-2971</v>
      </c>
      <c r="G167" s="63">
        <f>G168</f>
        <v>-52.8</v>
      </c>
      <c r="H167" s="63">
        <f>H168</f>
        <v>-3023.8</v>
      </c>
    </row>
    <row r="168" spans="1:8" ht="38.25">
      <c r="A168" s="32" t="s">
        <v>195</v>
      </c>
      <c r="B168" s="33"/>
      <c r="C168" s="32" t="s">
        <v>61</v>
      </c>
      <c r="D168" s="77">
        <f>SUM(D169:D170)</f>
        <v>0</v>
      </c>
      <c r="E168" s="69">
        <f>SUM(E169:E170)</f>
        <v>-2971</v>
      </c>
      <c r="F168" s="69">
        <f>SUM(F169:F170)</f>
        <v>-2971</v>
      </c>
      <c r="G168" s="69">
        <f>SUM(G169:G170)</f>
        <v>-52.8</v>
      </c>
      <c r="H168" s="69">
        <f>SUM(H169:H170)</f>
        <v>-3023.8</v>
      </c>
    </row>
    <row r="169" spans="1:8" ht="25.5">
      <c r="A169" s="39" t="s">
        <v>309</v>
      </c>
      <c r="B169" s="37">
        <v>903</v>
      </c>
      <c r="C169" s="36" t="s">
        <v>61</v>
      </c>
      <c r="D169" s="78">
        <v>0</v>
      </c>
      <c r="E169" s="75">
        <v>-540.3</v>
      </c>
      <c r="F169" s="75">
        <f>D169+E169</f>
        <v>-540.3</v>
      </c>
      <c r="G169" s="75"/>
      <c r="H169" s="75">
        <f>F169+G169</f>
        <v>-540.3</v>
      </c>
    </row>
    <row r="170" spans="1:8" ht="25.5">
      <c r="A170" s="36" t="s">
        <v>42</v>
      </c>
      <c r="B170" s="37" t="s">
        <v>180</v>
      </c>
      <c r="C170" s="36" t="s">
        <v>61</v>
      </c>
      <c r="D170" s="78">
        <v>0</v>
      </c>
      <c r="E170" s="75">
        <v>-2430.7</v>
      </c>
      <c r="F170" s="75">
        <f>D170+E170</f>
        <v>-2430.7</v>
      </c>
      <c r="G170" s="75">
        <v>-52.8</v>
      </c>
      <c r="H170" s="75">
        <f>F170+G170</f>
        <v>-2483.5</v>
      </c>
    </row>
    <row r="171" spans="1:8" ht="12.75">
      <c r="A171" s="49" t="s">
        <v>131</v>
      </c>
      <c r="B171" s="30"/>
      <c r="C171" s="31"/>
      <c r="D171" s="71">
        <f>D11+D86</f>
        <v>754911.8999999999</v>
      </c>
      <c r="E171" s="71">
        <f>E11+E86</f>
        <v>1924</v>
      </c>
      <c r="F171" s="71">
        <f>F11+F86</f>
        <v>756835.8999999999</v>
      </c>
      <c r="G171" s="71">
        <f>G11+G86</f>
        <v>2021.7</v>
      </c>
      <c r="H171" s="71">
        <f>H11+H86</f>
        <v>758857.5999999999</v>
      </c>
    </row>
  </sheetData>
  <sheetProtection/>
  <mergeCells count="11">
    <mergeCell ref="C9:C10"/>
    <mergeCell ref="E8:E10"/>
    <mergeCell ref="F8:F10"/>
    <mergeCell ref="G8:G10"/>
    <mergeCell ref="H8:H10"/>
    <mergeCell ref="D8:D10"/>
    <mergeCell ref="A5:C5"/>
    <mergeCell ref="A6:C6"/>
    <mergeCell ref="B8:C8"/>
    <mergeCell ref="A8:A10"/>
    <mergeCell ref="B9:B10"/>
  </mergeCells>
  <printOptions horizontalCentered="1"/>
  <pageMargins left="0.7874015748031497" right="0.3937007874015748" top="0.3937007874015748" bottom="0.56" header="0.5118110236220472" footer="0.31496062992125984"/>
  <pageSetup fitToHeight="4" fitToWidth="1" horizontalDpi="600" verticalDpi="600" orientation="portrait" paperSize="9" scale="6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61.140625" style="3" customWidth="1"/>
    <col min="2" max="2" width="13.7109375" style="3" customWidth="1"/>
    <col min="3" max="3" width="9.140625" style="3" customWidth="1"/>
    <col min="4" max="4" width="55.8515625" style="3" customWidth="1"/>
    <col min="5" max="5" width="7.8515625" style="22" bestFit="1" customWidth="1"/>
    <col min="6" max="6" width="21.421875" style="3" bestFit="1" customWidth="1"/>
    <col min="7" max="7" width="11.7109375" style="3" customWidth="1"/>
    <col min="8" max="9" width="0" style="3" hidden="1" customWidth="1"/>
    <col min="10" max="16384" width="9.140625" style="3" customWidth="1"/>
  </cols>
  <sheetData>
    <row r="1" spans="2:7" s="1" customFormat="1" ht="12.75">
      <c r="B1" s="2" t="s">
        <v>200</v>
      </c>
      <c r="E1" s="100"/>
      <c r="G1" s="2" t="s">
        <v>201</v>
      </c>
    </row>
    <row r="2" spans="2:7" ht="12.75">
      <c r="B2" s="2" t="s">
        <v>65</v>
      </c>
      <c r="F2" s="1"/>
      <c r="G2" s="2" t="s">
        <v>150</v>
      </c>
    </row>
    <row r="3" spans="2:7" ht="12.75">
      <c r="B3" s="23" t="s">
        <v>328</v>
      </c>
      <c r="F3" s="1"/>
      <c r="G3" s="23" t="s">
        <v>326</v>
      </c>
    </row>
    <row r="4" spans="6:7" ht="12.75">
      <c r="F4" s="1"/>
      <c r="G4" s="2"/>
    </row>
    <row r="5" ht="12.75">
      <c r="G5" s="15"/>
    </row>
    <row r="6" ht="12.75">
      <c r="G6" s="15"/>
    </row>
    <row r="7" spans="1:7" s="13" customFormat="1" ht="12.75">
      <c r="A7" s="113" t="s">
        <v>149</v>
      </c>
      <c r="B7" s="113"/>
      <c r="D7" s="113" t="s">
        <v>142</v>
      </c>
      <c r="E7" s="113"/>
      <c r="F7" s="113"/>
      <c r="G7" s="113"/>
    </row>
    <row r="8" spans="1:7" s="13" customFormat="1" ht="12.75">
      <c r="A8" s="113" t="s">
        <v>57</v>
      </c>
      <c r="B8" s="113"/>
      <c r="D8" s="113" t="s">
        <v>56</v>
      </c>
      <c r="E8" s="113"/>
      <c r="F8" s="113"/>
      <c r="G8" s="113"/>
    </row>
    <row r="9" spans="1:7" ht="12.75">
      <c r="A9" s="1"/>
      <c r="B9" s="2" t="s">
        <v>138</v>
      </c>
      <c r="D9" s="4"/>
      <c r="E9" s="20"/>
      <c r="F9" s="4"/>
      <c r="G9" s="2" t="s">
        <v>138</v>
      </c>
    </row>
    <row r="10" spans="1:7" ht="12.75">
      <c r="A10" s="5" t="s">
        <v>134</v>
      </c>
      <c r="B10" s="5" t="s">
        <v>141</v>
      </c>
      <c r="D10" s="5" t="s">
        <v>139</v>
      </c>
      <c r="E10" s="21" t="s">
        <v>157</v>
      </c>
      <c r="F10" s="5" t="s">
        <v>140</v>
      </c>
      <c r="G10" s="5" t="s">
        <v>141</v>
      </c>
    </row>
    <row r="11" spans="1:9" ht="12.75">
      <c r="A11" s="80" t="s">
        <v>135</v>
      </c>
      <c r="B11" s="94">
        <f>B12-B15</f>
        <v>23076.4</v>
      </c>
      <c r="D11" s="83" t="s">
        <v>250</v>
      </c>
      <c r="E11" s="84" t="s">
        <v>143</v>
      </c>
      <c r="F11" s="85" t="s">
        <v>251</v>
      </c>
      <c r="G11" s="96">
        <f>G12+G15+G18</f>
        <v>55626.40000000012</v>
      </c>
      <c r="H11" s="3">
        <f>518736*10%</f>
        <v>51873.600000000006</v>
      </c>
      <c r="I11" s="101">
        <f>G11-H11</f>
        <v>3752.800000000112</v>
      </c>
    </row>
    <row r="12" spans="1:12" ht="38.25">
      <c r="A12" s="81" t="s">
        <v>136</v>
      </c>
      <c r="B12" s="94">
        <f>B13+B14</f>
        <v>23076.4</v>
      </c>
      <c r="D12" s="81" t="s">
        <v>256</v>
      </c>
      <c r="E12" s="86" t="s">
        <v>143</v>
      </c>
      <c r="F12" s="87" t="s">
        <v>255</v>
      </c>
      <c r="G12" s="94">
        <f>G13-G14</f>
        <v>23076.4</v>
      </c>
      <c r="H12" s="101" t="e">
        <f>G11/#REF!*100</f>
        <v>#REF!</v>
      </c>
      <c r="I12" s="3">
        <f>2971+52.8+729</f>
        <v>3752.8</v>
      </c>
      <c r="L12" s="3" t="s">
        <v>327</v>
      </c>
    </row>
    <row r="13" spans="1:7" ht="25.5">
      <c r="A13" s="82" t="str">
        <f>D13</f>
        <v>Получение кредитов от кредитных организаций бюджетами муниципальных районов в валюте Российской Федерации</v>
      </c>
      <c r="B13" s="95">
        <f>G13</f>
        <v>23076.4</v>
      </c>
      <c r="D13" s="82" t="s">
        <v>198</v>
      </c>
      <c r="E13" s="88" t="s">
        <v>180</v>
      </c>
      <c r="F13" s="89" t="s">
        <v>252</v>
      </c>
      <c r="G13" s="66">
        <f>55626.4-32550</f>
        <v>23076.4</v>
      </c>
    </row>
    <row r="14" spans="1:7" ht="38.25">
      <c r="A14" s="82" t="str">
        <f>D16</f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B14" s="94">
        <f>G16</f>
        <v>0</v>
      </c>
      <c r="D14" s="82" t="s">
        <v>254</v>
      </c>
      <c r="E14" s="88" t="s">
        <v>180</v>
      </c>
      <c r="F14" s="89" t="s">
        <v>253</v>
      </c>
      <c r="G14" s="95">
        <v>0</v>
      </c>
    </row>
    <row r="15" spans="1:7" ht="38.25">
      <c r="A15" s="81" t="s">
        <v>137</v>
      </c>
      <c r="B15" s="94">
        <f>B16+B17</f>
        <v>0</v>
      </c>
      <c r="D15" s="81" t="s">
        <v>216</v>
      </c>
      <c r="E15" s="86" t="s">
        <v>143</v>
      </c>
      <c r="F15" s="87" t="s">
        <v>257</v>
      </c>
      <c r="G15" s="97">
        <f>G16-G17</f>
        <v>0</v>
      </c>
    </row>
    <row r="16" spans="1:7" ht="38.25">
      <c r="A16" s="82" t="str">
        <f>D14</f>
        <v>Погашение бюджетами муниципальных районов кредитов от кредитных организаций в валюте Российской Федерации</v>
      </c>
      <c r="B16" s="94">
        <f>G14</f>
        <v>0</v>
      </c>
      <c r="D16" s="82" t="s">
        <v>259</v>
      </c>
      <c r="E16" s="88" t="s">
        <v>180</v>
      </c>
      <c r="F16" s="89" t="s">
        <v>258</v>
      </c>
      <c r="G16" s="95">
        <v>0</v>
      </c>
    </row>
    <row r="17" spans="1:7" ht="38.25">
      <c r="A17" s="82" t="str">
        <f>D17</f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B17" s="95">
        <f>G17</f>
        <v>0</v>
      </c>
      <c r="D17" s="82" t="s">
        <v>261</v>
      </c>
      <c r="E17" s="88" t="s">
        <v>180</v>
      </c>
      <c r="F17" s="89" t="s">
        <v>260</v>
      </c>
      <c r="G17" s="95">
        <v>0</v>
      </c>
    </row>
    <row r="18" spans="4:8" ht="27">
      <c r="D18" s="90" t="s">
        <v>166</v>
      </c>
      <c r="E18" s="91" t="s">
        <v>143</v>
      </c>
      <c r="F18" s="92" t="s">
        <v>262</v>
      </c>
      <c r="G18" s="98">
        <f>G19+G20</f>
        <v>32550.000000000116</v>
      </c>
      <c r="H18" s="3">
        <v>32550</v>
      </c>
    </row>
    <row r="19" spans="4:7" ht="25.5">
      <c r="D19" s="82" t="s">
        <v>147</v>
      </c>
      <c r="E19" s="88" t="s">
        <v>143</v>
      </c>
      <c r="F19" s="93" t="s">
        <v>263</v>
      </c>
      <c r="G19" s="99">
        <f>-(прил2!H171+G13+G16)</f>
        <v>-781933.9999999999</v>
      </c>
    </row>
    <row r="20" spans="4:8" ht="25.5">
      <c r="D20" s="82" t="s">
        <v>146</v>
      </c>
      <c r="E20" s="88" t="s">
        <v>143</v>
      </c>
      <c r="F20" s="93" t="s">
        <v>264</v>
      </c>
      <c r="G20" s="95">
        <f>806785.5+5624+2074.5+G14+G17</f>
        <v>814484</v>
      </c>
      <c r="H20" s="3">
        <v>2074.5</v>
      </c>
    </row>
  </sheetData>
  <sheetProtection/>
  <mergeCells count="4">
    <mergeCell ref="D7:G7"/>
    <mergeCell ref="D8:G8"/>
    <mergeCell ref="A7:B7"/>
    <mergeCell ref="A8:B8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Типаева Марина Альбертовна</cp:lastModifiedBy>
  <cp:lastPrinted>2013-03-27T06:20:12Z</cp:lastPrinted>
  <dcterms:created xsi:type="dcterms:W3CDTF">1996-10-08T23:32:33Z</dcterms:created>
  <dcterms:modified xsi:type="dcterms:W3CDTF">2013-04-15T02:31:32Z</dcterms:modified>
  <cp:category/>
  <cp:version/>
  <cp:contentType/>
  <cp:contentStatus/>
</cp:coreProperties>
</file>